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790"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5" i="9"/>
  <c r="AO34" i="9"/>
  <c r="W40"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C40" i="9"/>
  <c r="CO39" i="9"/>
  <c r="BW39" i="9"/>
  <c r="BE39" i="9"/>
  <c r="AM39" i="9"/>
  <c r="C39" i="9"/>
  <c r="CO38" i="9"/>
  <c r="BW38" i="9"/>
  <c r="BE38" i="9"/>
  <c r="AM38" i="9"/>
  <c r="C38" i="9"/>
  <c r="CO37" i="9"/>
  <c r="BW37" i="9"/>
  <c r="BE37" i="9"/>
  <c r="AM37" i="9"/>
  <c r="C37" i="9"/>
  <c r="CO36" i="9"/>
  <c r="BW36" i="9"/>
  <c r="BE36" i="9"/>
  <c r="AM36" i="9"/>
  <c r="CO35" i="9"/>
  <c r="BW35" i="9"/>
  <c r="BE35" i="9"/>
  <c r="CO34" i="9"/>
  <c r="BW34" i="9"/>
  <c r="C34" i="9"/>
  <c r="C35" i="9" s="1"/>
  <c r="AM34" i="9" l="1"/>
  <c r="AM35" i="9" s="1"/>
  <c r="U34" i="9"/>
  <c r="U35" i="9" s="1"/>
  <c r="U36" i="9" s="1"/>
  <c r="U37" i="9" s="1"/>
  <c r="U38" i="9" s="1"/>
  <c r="U39" i="9" s="1"/>
  <c r="U40" i="9" s="1"/>
  <c r="C36"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<sst xmlns="http://schemas.openxmlformats.org/spreadsheetml/2006/main" count="981" uniqueCount="552">
  <si>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</si>
  <si>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</si>
  <si>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</si>
  <si>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</si>
  <si>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</si>
  <si>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</si>
  <si>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</si>
  <si>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</si>
  <si>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</si>
  <si>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</si>
  <si>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</si>
  <si>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</si>
  <si>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</si>
  <si>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</si>
  <si>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</si>
  <si>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</si>
  <si>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</si>
  <si>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</si>
  <si>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</si>
  <si>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</si>
  <si>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</si>
  <si>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</si>
  <si>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</si>
  <si>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</si>
  <si>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</si>
  <si>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</si>
  <si>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</si>
  <si>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</si>
  <si>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</si>
  <si>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</si>
  <si>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</si>
  <si>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</si>
  <si>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</si>
  <si>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</si>
  <si>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</si>
  <si>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</si>
  <si>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</si>
  <si>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</si>
  <si>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</si>
  <si>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</si>
  <si>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</si>
  <si>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</si>
  <si>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</si>
  <si>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</si>
  <si>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</si>
  <si>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</si>
  <si>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</si>
  <si>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</si>
  <si>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</si>
  <si>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</si>
  <si>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</si>
  <si>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</si>
  <si>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</si>
  <si>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</si>
  <si>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</si>
  <si>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</si>
  <si>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</si>
  <si>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</si>
  <si>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</si>
  <si>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</si>
  <si>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</si>
  <si>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</si>
  <si>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</si>
  <si>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</si>
  <si>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</si>
  <si>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</si>
  <si>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</si>
  <si>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</si>
  <si>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</si>
  <si>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</si>
  <si>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</si>
  <si>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</si>
  <si>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</si>
  <si>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</si>
  <si>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</si>
  <si>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</si>
  <si>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</si>
  <si>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</si>
  <si>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</si>
  <si>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</si>
  <si>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</si>
  <si>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南あわじ市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</si>
  <si>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</si>
  <si>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</si>
  <si>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</si>
  <si>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</si>
  <si>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</si>
  <si>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</si>
  <si>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</si>
  <si>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</si>
  <si>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</si>
  <si>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</si>
  <si>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</si>
  <si>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</si>
  <si>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</si>
  <si>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</si>
  <si>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</si>
  <si>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</si>
  <si>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</si>
  <si>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</si>
  <si>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</si>
  <si>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</si>
  <si>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</si>
  <si>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</si>
  <si>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</si>
  <si>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</si>
  <si>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</si>
  <si>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</si>
  <si>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</si>
  <si>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</si>
  <si>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</si>
  <si>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</si>
  <si>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</si>
  <si>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</si>
  <si>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</si>
  <si>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</si>
  <si>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</si>
  <si>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</si>
  <si>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</si>
  <si>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</si>
  <si>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</si>
  <si>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</si>
  <si>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</si>
  <si>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</si>
  <si>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</si>
  <si>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</si>
  <si>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</si>
  <si>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</si>
  <si>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</si>
  <si>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</si>
  <si>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</si>
  <si>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</si>
  <si>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</si>
  <si>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</si>
  <si>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</si>
  <si>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</si>
  <si>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</si>
  <si>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</si>
  <si>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</si>
  <si>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</si>
  <si>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</si>
  <si>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</si>
  <si>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</si>
  <si>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</si>
  <si>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</si>
  <si>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</si>
  <si>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</si>
  <si>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</si>
  <si>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</si>
  <si>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</si>
  <si>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</si>
  <si>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</si>
  <si>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</si>
  <si>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</si>
  <si>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</si>
  <si>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</si>
  <si>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</si>
  <si>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</si>
  <si>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</si>
  <si>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</si>
  <si>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</si>
  <si>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</si>
  <si>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</si>
  <si>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</si>
  <si>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</si>
  <si>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</si>
  <si>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</si>
  <si>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</si>
  <si>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</si>
  <si>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</si>
  <si>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</si>
  <si>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</si>
  <si>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</si>
  <si>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</si>
  <si>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</si>
  <si>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</si>
  <si>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</si>
  <si>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</si>
  <si>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</si>
  <si>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</si>
  <si>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</si>
  <si>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</si>
  <si>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</si>
  <si>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</si>
  <si>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</si>
  <si>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</si>
  <si>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</si>
  <si>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</si>
  <si>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</si>
  <si>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</si>
  <si>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</si>
  <si>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</si>
  <si>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</si>
  <si>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</si>
  <si>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兵庫県南あわじ市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</si>
  <si>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</si>
  <si>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</si>
  <si>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</si>
  <si>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</si>
  <si>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</si>
  <si>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</si>
  <si>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</si>
  <si>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</si>
  <si>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</si>
  <si>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</si>
  <si>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</si>
  <si>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</si>
  <si>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</si>
  <si>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</si>
  <si>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</si>
  <si>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</si>
  <si>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</si>
  <si>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</si>
  <si>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</si>
  <si>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</si>
  <si>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</si>
  <si>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</si>
  <si>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</si>
  <si>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</si>
  <si>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</si>
  <si>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</si>
  <si>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</si>
  <si>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</si>
  <si>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</si>
  <si>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</si>
  <si>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</si>
  <si>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</si>
  <si>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</si>
  <si>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</si>
  <si>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</si>
  <si>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</si>
  <si>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</si>
  <si>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</si>
  <si>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</si>
  <si>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</si>
  <si>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</si>
  <si>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</si>
  <si>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</si>
  <si>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</si>
  <si>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</si>
  <si>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</si>
  <si>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</si>
  <si>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</si>
  <si>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</si>
  <si>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</si>
  <si>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</si>
  <si>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</si>
  <si>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</si>
  <si>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</si>
  <si>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</si>
  <si>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</si>
  <si>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</si>
  <si>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</si>
  <si>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</si>
  <si>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</si>
  <si>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</si>
  <si>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</si>
  <si>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</si>
  <si>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</si>
  <si>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</si>
  <si>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</si>
  <si>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</si>
  <si>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</si>
  <si>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</si>
  <si>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</si>
  <si>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</si>
  <si>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</si>
  <si>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</si>
  <si>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</si>
  <si>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</si>
  <si>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</si>
  <si>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</si>
  <si>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</si>
  <si>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</si>
  <si>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</si>
  <si>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</si>
  <si>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</si>
  <si>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</si>
  <si>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</si>
  <si>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</si>
  <si>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</si>
  <si>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</si>
  <si>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</si>
  <si>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</si>
  <si>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</si>
  <si>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</si>
  <si>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</si>
  <si>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</si>
  <si>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</si>
  <si>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</si>
  <si>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</si>
  <si>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</si>
  <si>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</si>
  <si>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</si>
  <si>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</si>
  <si>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</si>
  <si>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</si>
  <si>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</si>
  <si>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</si>
  <si>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</si>
  <si>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</si>
  <si>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</si>
  <si>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</si>
  <si>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</si>
  <si>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</si>
  <si>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</si>
  <si>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</si>
  <si>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</si>
  <si>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</si>
  <si>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</si>
  <si>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</si>
  <si>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</si>
  <si>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</si>
  <si>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</si>
  <si>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</si>
  <si>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</si>
  <si>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</si>
  <si>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と畜場</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</si>
  <si>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</si>
  <si>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</si>
  <si>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</si>
  <si>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</si>
  <si>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</si>
  <si>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</si>
  <si>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</si>
  <si>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</si>
  <si>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</si>
  <si>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</si>
  <si>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</si>
  <si>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</si>
  <si>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</si>
  <si>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</si>
  <si>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</si>
  <si>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</si>
  <si>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</si>
  <si>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</si>
  <si>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</si>
  <si>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</si>
  <si>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</si>
  <si>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</si>
  <si>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</si>
  <si>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</si>
  <si>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</si>
  <si>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兵庫県南あわじ市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</si>
  <si>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</si>
  <si>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</si>
  <si>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</si>
  <si>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</si>
  <si>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</si>
  <si>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</si>
  <si>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</si>
  <si>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</si>
  <si>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</si>
  <si>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</si>
  <si>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</si>
  <si>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</si>
  <si>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</si>
  <si>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</si>
  <si>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</si>
  <si>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</si>
  <si>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</si>
  <si>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</si>
  <si>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</si>
  <si>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</si>
  <si>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産業廃棄物最終処分事業特別会計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</si>
  <si>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</si>
  <si>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</si>
  <si>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</si>
  <si>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</si>
  <si>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</si>
  <si>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</si>
  <si>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</si>
  <si>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</si>
  <si>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</si>
  <si>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</si>
  <si>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</si>
  <si>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</si>
  <si>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</si>
  <si>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</si>
  <si>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　保険事業勘定</t>
    <phoneticPr fontId="5"/>
  </si>
  <si>
    <t>国民健康保険特別会計　直営診療所勘定</t>
    <phoneticPr fontId="5"/>
  </si>
  <si>
    <t>後期高齢者医療特別会計</t>
    <phoneticPr fontId="5"/>
  </si>
  <si>
    <t>介護保険特別会計保険事業勘定</t>
    <phoneticPr fontId="5"/>
  </si>
  <si>
    <t>介護保険特別会計介護サービス事業勘定</t>
    <phoneticPr fontId="5"/>
  </si>
  <si>
    <t>訪問看護事業特別会計</t>
    <phoneticPr fontId="5"/>
  </si>
  <si>
    <t>農業共済事業会計</t>
    <phoneticPr fontId="5"/>
  </si>
  <si>
    <t>国民宿舎事業会計</t>
    <phoneticPr fontId="5"/>
  </si>
  <si>
    <t>法適用企業</t>
    <phoneticPr fontId="5"/>
  </si>
  <si>
    <t>下水道事業会計</t>
    <phoneticPr fontId="5"/>
  </si>
  <si>
    <t>土地開発事業特別会計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</si>
  <si>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</si>
  <si>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</si>
  <si>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</si>
  <si>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</si>
  <si>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</si>
  <si>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</si>
  <si>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</si>
  <si>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</si>
  <si>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</si>
  <si>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</si>
  <si>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</si>
  <si>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</si>
  <si>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</si>
  <si>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</si>
  <si>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</si>
  <si>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</si>
  <si>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</si>
  <si>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</si>
  <si>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</si>
  <si>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</si>
  <si>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</si>
  <si>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</si>
  <si>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</si>
  <si>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</si>
  <si>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</si>
  <si>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</si>
  <si>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</si>
  <si>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</si>
  <si>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</si>
  <si>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</si>
  <si>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</si>
  <si>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</si>
  <si>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</si>
  <si>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</si>
  <si>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</si>
  <si>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</si>
  <si>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</si>
  <si>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</si>
  <si>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</si>
  <si>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</si>
  <si>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</si>
  <si>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</si>
  <si>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</si>
  <si>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</si>
  <si>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</si>
  <si>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</si>
  <si>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</si>
  <si>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</si>
  <si>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</si>
  <si>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</si>
  <si>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</si>
  <si>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</si>
  <si>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</si>
  <si>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</si>
  <si>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</si>
  <si>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</si>
  <si>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</si>
  <si>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</si>
  <si>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</si>
  <si>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</si>
  <si>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</si>
  <si>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</si>
  <si>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</si>
  <si>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</si>
  <si>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</si>
  <si>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</si>
  <si>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</si>
  <si>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</si>
  <si>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</si>
  <si>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</si>
  <si>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</si>
  <si>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</si>
  <si>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</si>
  <si>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</si>
  <si>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</si>
  <si>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</si>
  <si>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</si>
  <si>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</si>
  <si>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</si>
  <si>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</si>
  <si>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</si>
  <si>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</si>
  <si>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</si>
  <si>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</si>
  <si>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</si>
  <si>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</si>
  <si>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</si>
  <si>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</si>
  <si>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</si>
  <si>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</si>
  <si>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</si>
  <si>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</si>
  <si>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</si>
  <si>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</si>
  <si>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</si>
  <si>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</si>
  <si>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</si>
  <si>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</si>
  <si>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</si>
  <si>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</si>
  <si>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</si>
  <si>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</si>
  <si>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</si>
  <si>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</si>
  <si>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</si>
  <si>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</si>
  <si>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</si>
  <si>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</si>
  <si>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</si>
  <si>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</si>
  <si>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</si>
  <si>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</si>
  <si>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</si>
  <si>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</si>
  <si>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</si>
  <si>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</si>
  <si>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</si>
  <si>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</si>
  <si>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</si>
  <si>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</si>
  <si>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</si>
  <si>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</si>
  <si>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</si>
  <si>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</si>
  <si>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</si>
  <si>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</si>
  <si>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</si>
  <si>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</si>
  <si>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</si>
  <si>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</si>
  <si>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</si>
  <si>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</si>
  <si>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</si>
  <si>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</si>
  <si>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土地開発事業特別会計</t>
  </si>
  <si>
    <t>国民宿舎事業会計</t>
  </si>
  <si>
    <t>下水道事業会計</t>
  </si>
  <si>
    <t>国民健康保険特別会計　保険事業勘定</t>
  </si>
  <si>
    <t>介護保険特別会計保険事業勘定</t>
  </si>
  <si>
    <t>ケーブルテレビ事業特別会計</t>
  </si>
  <si>
    <t>産業廃棄物最終処分事業特別会計</t>
  </si>
  <si>
    <t>その他会計（赤字）</t>
  </si>
  <si>
    <t>▲ 0.00</t>
  </si>
  <si>
    <t>その他会計（黒字）</t>
  </si>
  <si>
    <t>-</t>
    <phoneticPr fontId="2"/>
  </si>
  <si>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</si>
  <si>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</si>
  <si>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</si>
  <si>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</si>
  <si>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</si>
  <si>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</si>
  <si>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淡路広域行政事務組合（一般会計）</t>
    <rPh sb="0" eb="2">
      <t>アワジ</t>
    </rPh>
    <rPh sb="2" eb="4">
      <t>コウイキ</t>
    </rPh>
    <rPh sb="4" eb="6">
      <t>ギョウセイ</t>
    </rPh>
    <rPh sb="6" eb="8">
      <t>ジム</t>
    </rPh>
    <rPh sb="8" eb="10">
      <t>クミアイ</t>
    </rPh>
    <rPh sb="11" eb="13">
      <t>イッパン</t>
    </rPh>
    <rPh sb="13" eb="15">
      <t>カイケイ</t>
    </rPh>
    <phoneticPr fontId="2"/>
  </si>
  <si>
    <t>淡路広域行政事務組合（淡路食肉センター事業特別会計）</t>
    <rPh sb="0" eb="2">
      <t>アワジ</t>
    </rPh>
    <rPh sb="2" eb="4">
      <t>コウイキ</t>
    </rPh>
    <rPh sb="4" eb="6">
      <t>ギョウセイ</t>
    </rPh>
    <rPh sb="6" eb="8">
      <t>ジム</t>
    </rPh>
    <rPh sb="8" eb="10">
      <t>クミアイ</t>
    </rPh>
    <rPh sb="11" eb="13">
      <t>アワジ</t>
    </rPh>
    <rPh sb="13" eb="15">
      <t>ショクニク</t>
    </rPh>
    <rPh sb="19" eb="21">
      <t>ジギョウ</t>
    </rPh>
    <rPh sb="21" eb="23">
      <t>トクベツ</t>
    </rPh>
    <rPh sb="23" eb="25">
      <t>カイケイ</t>
    </rPh>
    <phoneticPr fontId="2"/>
  </si>
  <si>
    <t>淡路広域水道企業団</t>
    <rPh sb="0" eb="2">
      <t>アワジ</t>
    </rPh>
    <rPh sb="2" eb="4">
      <t>コウイキ</t>
    </rPh>
    <rPh sb="4" eb="6">
      <t>スイドウ</t>
    </rPh>
    <rPh sb="6" eb="8">
      <t>キギョウ</t>
    </rPh>
    <rPh sb="8" eb="9">
      <t>ダン</t>
    </rPh>
    <phoneticPr fontId="2"/>
  </si>
  <si>
    <t>洲本市・南あわじ市衛生事務組合（一般会計）</t>
    <rPh sb="0" eb="3">
      <t>スモトシ</t>
    </rPh>
    <rPh sb="4" eb="5">
      <t>ミナミ</t>
    </rPh>
    <rPh sb="8" eb="9">
      <t>シ</t>
    </rPh>
    <rPh sb="9" eb="11">
      <t>エイセイ</t>
    </rPh>
    <rPh sb="11" eb="13">
      <t>ジム</t>
    </rPh>
    <rPh sb="13" eb="15">
      <t>クミアイ</t>
    </rPh>
    <rPh sb="16" eb="18">
      <t>イッパン</t>
    </rPh>
    <rPh sb="18" eb="20">
      <t>カイケイ</t>
    </rPh>
    <phoneticPr fontId="2"/>
  </si>
  <si>
    <t>南あわじ市・洲本市小中学校組合（一般会計）</t>
    <rPh sb="0" eb="1">
      <t>ミナミ</t>
    </rPh>
    <rPh sb="4" eb="5">
      <t>シ</t>
    </rPh>
    <rPh sb="6" eb="9">
      <t>スモトシ</t>
    </rPh>
    <rPh sb="9" eb="13">
      <t>ショウチュウガッコウ</t>
    </rPh>
    <rPh sb="13" eb="15">
      <t>クミアイ</t>
    </rPh>
    <rPh sb="16" eb="18">
      <t>イッパン</t>
    </rPh>
    <rPh sb="18" eb="20">
      <t>カイケイ</t>
    </rPh>
    <phoneticPr fontId="2"/>
  </si>
  <si>
    <t>淡路広域消防事務組合（一般会計）</t>
    <rPh sb="0" eb="2">
      <t>アワジ</t>
    </rPh>
    <rPh sb="2" eb="4">
      <t>コウイキ</t>
    </rPh>
    <rPh sb="4" eb="6">
      <t>ショウボウ</t>
    </rPh>
    <rPh sb="6" eb="8">
      <t>ジム</t>
    </rPh>
    <rPh sb="8" eb="10">
      <t>クミアイ</t>
    </rPh>
    <rPh sb="11" eb="13">
      <t>イッパン</t>
    </rPh>
    <rPh sb="13" eb="15">
      <t>カイケイ</t>
    </rPh>
    <phoneticPr fontId="2"/>
  </si>
  <si>
    <t>洲本市・南あわじ市山林事務組合（一般会計）</t>
    <rPh sb="0" eb="3">
      <t>スモトシ</t>
    </rPh>
    <rPh sb="4" eb="5">
      <t>ミナミ</t>
    </rPh>
    <rPh sb="8" eb="9">
      <t>シ</t>
    </rPh>
    <rPh sb="9" eb="11">
      <t>サンリン</t>
    </rPh>
    <rPh sb="11" eb="13">
      <t>ジム</t>
    </rPh>
    <rPh sb="13" eb="15">
      <t>クミアイ</t>
    </rPh>
    <rPh sb="16" eb="18">
      <t>イッパン</t>
    </rPh>
    <rPh sb="18" eb="20">
      <t>カイケイ</t>
    </rPh>
    <phoneticPr fontId="2"/>
  </si>
  <si>
    <t>西淡まちつくり</t>
    <rPh sb="0" eb="2">
      <t>セイダン</t>
    </rPh>
    <phoneticPr fontId="2"/>
  </si>
  <si>
    <t>南淡路農業公園</t>
    <rPh sb="0" eb="1">
      <t>ミナミ</t>
    </rPh>
    <rPh sb="1" eb="3">
      <t>アワジ</t>
    </rPh>
    <rPh sb="3" eb="5">
      <t>ノウギョウ</t>
    </rPh>
    <rPh sb="5" eb="7">
      <t>コウエン</t>
    </rPh>
    <phoneticPr fontId="2"/>
  </si>
  <si>
    <t>南淡風力エネルギー開発</t>
    <rPh sb="0" eb="2">
      <t>ナンダン</t>
    </rPh>
    <rPh sb="2" eb="4">
      <t>フウリョク</t>
    </rPh>
    <rPh sb="9" eb="11">
      <t>カイハツ</t>
    </rPh>
    <phoneticPr fontId="2"/>
  </si>
  <si>
    <t>淡路人形協会</t>
    <rPh sb="0" eb="2">
      <t>アワジ</t>
    </rPh>
    <rPh sb="2" eb="4">
      <t>ニンギョウ</t>
    </rPh>
    <rPh sb="4" eb="6">
      <t>キョウカイ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</si>
</sst>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66876</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46459</c:v>
                </c:pt>
                <c:pt idx="1">
                  <c:v>56091</c:v>
                </c:pt>
                <c:pt idx="2">
                  <c:v>72578</c:v>
                </c:pt>
                <c:pt idx="3">
                  <c:v>64413</c:v>
                </c:pt>
                <c:pt idx="4">
                  <c:v>126035</c:v>
                </c:pt>
              </c:numCache>
            </c:numRef>
          </c:val>
          <c:smooth val="0"/>
        </c:ser>
        <c:dLbls>
          <c:showLegendKey val="0"/>
          <c:showVal val="0"/>
          <c:showCatName val="0"/>
          <c:showSerName val="0"/>
          <c:showPercent val="0"/>
          <c:showBubbleSize val="0"/>
        </c:dLbls>
        <c:marker val="1"/>
        <c:smooth val="0"/>
        <c:axId val="167192832"/>
        <c:axId val="167227776"/>
      </c:lineChart>
      <c:catAx>
        <c:axId val="167192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227776"/>
        <c:crosses val="autoZero"/>
        <c:auto val="1"/>
        <c:lblAlgn val="ctr"/>
        <c:lblOffset val="100"/>
        <c:tickLblSkip val="1"/>
        <c:tickMarkSkip val="1"/>
        <c:noMultiLvlLbl val="0"/>
      </c:catAx>
      <c:valAx>
        <c:axId val="16722777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192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4.24</c:v>
                </c:pt>
                <c:pt idx="1">
                  <c:v>5.04</c:v>
                </c:pt>
                <c:pt idx="2">
                  <c:v>4.57</c:v>
                </c:pt>
                <c:pt idx="3">
                  <c:v>6.41</c:v>
                </c:pt>
                <c:pt idx="4">
                  <c:v>4.38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5.58</c:v>
                </c:pt>
                <c:pt idx="1">
                  <c:v>7.73</c:v>
                </c:pt>
                <c:pt idx="2">
                  <c:v>11.51</c:v>
                </c:pt>
                <c:pt idx="3">
                  <c:v>14.31</c:v>
                </c:pt>
                <c:pt idx="4">
                  <c:v>16.149999999999999</c:v>
                </c:pt>
              </c:numCache>
            </c:numRef>
          </c:val>
        </c:ser>
        <c:dLbls>
          <c:showLegendKey val="0"/>
          <c:showVal val="0"/>
          <c:showCatName val="0"/>
          <c:showSerName val="0"/>
          <c:showPercent val="0"/>
          <c:showBubbleSize val="0"/>
        </c:dLbls>
        <c:gapWidth val="250"/>
        <c:overlap val="100"/>
        <c:axId val="186212736"/>
        <c:axId val="186214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8.0399999999999991</c:v>
                </c:pt>
                <c:pt idx="1">
                  <c:v>4.51</c:v>
                </c:pt>
                <c:pt idx="2">
                  <c:v>4.8600000000000003</c:v>
                </c:pt>
                <c:pt idx="3">
                  <c:v>8.74</c:v>
                </c:pt>
                <c:pt idx="4">
                  <c:v>4.97</c:v>
                </c:pt>
              </c:numCache>
            </c:numRef>
          </c:val>
          <c:smooth val="0"/>
        </c:ser>
        <c:dLbls>
          <c:showLegendKey val="0"/>
          <c:showVal val="0"/>
          <c:showCatName val="0"/>
          <c:showSerName val="0"/>
          <c:showPercent val="0"/>
          <c:showBubbleSize val="0"/>
        </c:dLbls>
        <c:marker val="1"/>
        <c:smooth val="0"/>
        <c:axId val="186212736"/>
        <c:axId val="186214656"/>
      </c:lineChart>
      <c:catAx>
        <c:axId val="18621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6214656"/>
        <c:crosses val="autoZero"/>
        <c:auto val="1"/>
        <c:lblAlgn val="ctr"/>
        <c:lblOffset val="100"/>
        <c:tickLblSkip val="1"/>
        <c:tickMarkSkip val="1"/>
        <c:noMultiLvlLbl val="0"/>
      </c:catAx>
      <c:valAx>
        <c:axId val="186214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21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0.11</c:v>
                </c:pt>
                <c:pt idx="2">
                  <c:v>#N/A</c:v>
                </c:pt>
                <c:pt idx="3">
                  <c:v>0.09</c:v>
                </c:pt>
                <c:pt idx="4">
                  <c:v>#N/A</c:v>
                </c:pt>
                <c:pt idx="5">
                  <c:v>0.12</c:v>
                </c:pt>
                <c:pt idx="6">
                  <c:v>#N/A</c:v>
                </c:pt>
                <c:pt idx="7">
                  <c:v>0.09</c:v>
                </c:pt>
                <c:pt idx="8">
                  <c:v>#N/A</c:v>
                </c:pt>
                <c:pt idx="9">
                  <c:v>0.09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#N/A</c:v>
                </c:pt>
                <c:pt idx="3">
                  <c:v>0</c:v>
                </c:pt>
                <c:pt idx="4">
                  <c:v>0</c:v>
                </c:pt>
                <c:pt idx="5">
                  <c:v>0</c:v>
                </c:pt>
                <c:pt idx="6">
                  <c:v>0</c:v>
                </c:pt>
                <c:pt idx="7">
                  <c:v>0</c:v>
                </c:pt>
                <c:pt idx="8">
                  <c:v>0</c:v>
                </c:pt>
                <c:pt idx="9">
                  <c:v>0</c:v>
                </c:pt>
              </c:numCache>
            </c:numRef>
          </c:val>
        </c:ser>
        <c:ser>
          <c:idx val="2"/>
          <c:order val="2"/>
          <c:tx>
            <c:strRef>
              <c:f>データシート!$A$29</c:f>
              <c:strCache>
                <c:ptCount val="1"/>
                <c:pt idx="0">
                  <c:v>産業廃棄物最終処分事業特別会計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0.14000000000000001</c:v>
                </c:pt>
                <c:pt idx="2">
                  <c:v>#N/A</c:v>
                </c:pt>
                <c:pt idx="3">
                  <c:v>0.26</c:v>
                </c:pt>
                <c:pt idx="4">
                  <c:v>#N/A</c:v>
                </c:pt>
                <c:pt idx="5">
                  <c:v>0.44</c:v>
                </c:pt>
                <c:pt idx="6">
                  <c:v>#N/A</c:v>
                </c:pt>
                <c:pt idx="7">
                  <c:v>0.28999999999999998</c:v>
                </c:pt>
                <c:pt idx="8">
                  <c:v>#N/A</c:v>
                </c:pt>
                <c:pt idx="9">
                  <c:v>0.09</c:v>
                </c:pt>
              </c:numCache>
            </c:numRef>
          </c:val>
        </c:ser>
        <c:ser>
          <c:idx val="3"/>
          <c:order val="3"/>
          <c:tx>
            <c:strRef>
              <c:f>データシート!$A$30</c:f>
              <c:strCache>
                <c:ptCount val="1"/>
                <c:pt idx="0">
                  <c:v>ケーブルテレビ事業特別会計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c:v>
                </c:pt>
                <c:pt idx="2">
                  <c:v>#N/A</c:v>
                </c:pt>
                <c:pt idx="3">
                  <c:v>0</c:v>
                </c:pt>
                <c:pt idx="4">
                  <c:v>#N/A</c:v>
                </c:pt>
                <c:pt idx="5">
                  <c:v>0.1</c:v>
                </c:pt>
                <c:pt idx="6">
                  <c:v>#N/A</c:v>
                </c:pt>
                <c:pt idx="7">
                  <c:v>0.17</c:v>
                </c:pt>
                <c:pt idx="8">
                  <c:v>#N/A</c:v>
                </c:pt>
                <c:pt idx="9">
                  <c:v>0.16</c:v>
                </c:pt>
              </c:numCache>
            </c:numRef>
          </c:val>
        </c:ser>
        <c:ser>
          <c:idx val="4"/>
          <c:order val="4"/>
          <c:tx>
            <c:strRef>
              <c:f>データシート!$A$31</c:f>
              <c:strCache>
                <c:ptCount val="1"/>
                <c:pt idx="0">
                  <c:v>介護保険特別会計保険事業勘定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0.16</c:v>
                </c:pt>
                <c:pt idx="4">
                  <c:v>#N/A</c:v>
                </c:pt>
                <c:pt idx="5">
                  <c:v>0.35</c:v>
                </c:pt>
                <c:pt idx="6">
                  <c:v>#N/A</c:v>
                </c:pt>
                <c:pt idx="7">
                  <c:v>0.38</c:v>
                </c:pt>
                <c:pt idx="8">
                  <c:v>#N/A</c:v>
                </c:pt>
                <c:pt idx="9">
                  <c:v>0.42</c:v>
                </c:pt>
              </c:numCache>
            </c:numRef>
          </c:val>
        </c:ser>
        <c:ser>
          <c:idx val="5"/>
          <c:order val="5"/>
          <c:tx>
            <c:strRef>
              <c:f>データシート!$A$32</c:f>
              <c:strCache>
                <c:ptCount val="1"/>
                <c:pt idx="0">
                  <c:v>国民健康保険特別会計　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1.22</c:v>
                </c:pt>
                <c:pt idx="2">
                  <c:v>#N/A</c:v>
                </c:pt>
                <c:pt idx="3">
                  <c:v>1.78</c:v>
                </c:pt>
                <c:pt idx="4">
                  <c:v>#N/A</c:v>
                </c:pt>
                <c:pt idx="5">
                  <c:v>1.98</c:v>
                </c:pt>
                <c:pt idx="6">
                  <c:v>#N/A</c:v>
                </c:pt>
                <c:pt idx="7">
                  <c:v>0.93</c:v>
                </c:pt>
                <c:pt idx="8">
                  <c:v>#N/A</c:v>
                </c:pt>
                <c:pt idx="9">
                  <c:v>0.56000000000000005</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1.08</c:v>
                </c:pt>
                <c:pt idx="2">
                  <c:v>#N/A</c:v>
                </c:pt>
                <c:pt idx="3">
                  <c:v>1.01</c:v>
                </c:pt>
                <c:pt idx="4">
                  <c:v>#N/A</c:v>
                </c:pt>
                <c:pt idx="5">
                  <c:v>0.96</c:v>
                </c:pt>
                <c:pt idx="6">
                  <c:v>#N/A</c:v>
                </c:pt>
                <c:pt idx="7">
                  <c:v>0.9</c:v>
                </c:pt>
                <c:pt idx="8">
                  <c:v>#N/A</c:v>
                </c:pt>
                <c:pt idx="9">
                  <c:v>0.85</c:v>
                </c:pt>
              </c:numCache>
            </c:numRef>
          </c:val>
        </c:ser>
        <c:ser>
          <c:idx val="7"/>
          <c:order val="7"/>
          <c:tx>
            <c:strRef>
              <c:f>データシート!$A$34</c:f>
              <c:strCache>
                <c:ptCount val="1"/>
                <c:pt idx="0">
                  <c:v>国民宿舎事業会計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1.66</c:v>
                </c:pt>
                <c:pt idx="2">
                  <c:v>#N/A</c:v>
                </c:pt>
                <c:pt idx="3">
                  <c:v>1.43</c:v>
                </c:pt>
                <c:pt idx="4">
                  <c:v>#N/A</c:v>
                </c:pt>
                <c:pt idx="5">
                  <c:v>1.44</c:v>
                </c:pt>
                <c:pt idx="6">
                  <c:v>#N/A</c:v>
                </c:pt>
                <c:pt idx="7">
                  <c:v>1.4</c:v>
                </c:pt>
                <c:pt idx="8">
                  <c:v>#N/A</c:v>
                </c:pt>
                <c:pt idx="9">
                  <c:v>1.33</c:v>
                </c:pt>
              </c:numCache>
            </c:numRef>
          </c:val>
        </c:ser>
        <c:ser>
          <c:idx val="8"/>
          <c:order val="8"/>
          <c:tx>
            <c:strRef>
              <c:f>データシート!$A$35</c:f>
              <c:strCache>
                <c:ptCount val="1"/>
                <c:pt idx="0">
                  <c:v>土地開発事業特別会計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c:v>
                </c:pt>
                <c:pt idx="2">
                  <c:v>#N/A</c:v>
                </c:pt>
                <c:pt idx="3">
                  <c:v>0</c:v>
                </c:pt>
                <c:pt idx="4">
                  <c:v>#N/A</c:v>
                </c:pt>
                <c:pt idx="5">
                  <c:v>1.54</c:v>
                </c:pt>
                <c:pt idx="6">
                  <c:v>#N/A</c:v>
                </c:pt>
                <c:pt idx="7">
                  <c:v>1.6</c:v>
                </c:pt>
                <c:pt idx="8">
                  <c:v>#N/A</c:v>
                </c:pt>
                <c:pt idx="9">
                  <c:v>1.65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3.98</c:v>
                </c:pt>
                <c:pt idx="2">
                  <c:v>#N/A</c:v>
                </c:pt>
                <c:pt idx="3">
                  <c:v>4.7699999999999996</c:v>
                </c:pt>
                <c:pt idx="4">
                  <c:v>#N/A</c:v>
                </c:pt>
                <c:pt idx="5">
                  <c:v>4.0199999999999996</c:v>
                </c:pt>
                <c:pt idx="6">
                  <c:v>#N/A</c:v>
                </c:pt>
                <c:pt idx="7">
                  <c:v>5.93</c:v>
                </c:pt>
                <c:pt idx="8">
                  <c:v>#N/A</c:v>
                </c:pt>
                <c:pt idx="9">
                  <c:v>4.1100000000000003</c:v>
                </c:pt>
              </c:numCache>
            </c:numRef>
          </c:val>
        </c:ser>
        <c:dLbls>
          <c:showLegendKey val="0"/>
          <c:showVal val="0"/>
          <c:showCatName val="0"/>
          <c:showSerName val="0"/>
          <c:showPercent val="0"/>
          <c:showBubbleSize val="0"/>
        </c:dLbls>
        <c:gapWidth val="150"/>
        <c:overlap val="100"/>
        <c:axId val="186358016"/>
        <c:axId val="186363904"/>
      </c:barChart>
      <c:catAx>
        <c:axId val="18635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363904"/>
        <c:crosses val="autoZero"/>
        <c:auto val="1"/>
        <c:lblAlgn val="ctr"/>
        <c:lblOffset val="100"/>
        <c:tickLblSkip val="1"/>
        <c:tickMarkSkip val="1"/>
        <c:noMultiLvlLbl val="0"/>
      </c:catAx>
      <c:valAx>
        <c:axId val="186363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358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3587</c:v>
                </c:pt>
                <c:pt idx="5">
                  <c:v>3665</c:v>
                </c:pt>
                <c:pt idx="8">
                  <c:v>3810</c:v>
                </c:pt>
                <c:pt idx="11">
                  <c:v>4002</c:v>
                </c:pt>
                <c:pt idx="14">
                  <c:v>4154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14</c:v>
                </c:pt>
                <c:pt idx="3">
                  <c:v>14</c:v>
                </c:pt>
                <c:pt idx="6">
                  <c:v>13</c:v>
                </c:pt>
                <c:pt idx="9">
                  <c:v>13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395</c:v>
                </c:pt>
                <c:pt idx="3">
                  <c:v>285</c:v>
                </c:pt>
                <c:pt idx="6">
                  <c:v>366</c:v>
                </c:pt>
                <c:pt idx="9">
                  <c:v>359</c:v>
                </c:pt>
                <c:pt idx="12">
                  <c:v>441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1152</c:v>
                </c:pt>
                <c:pt idx="3">
                  <c:v>1222</c:v>
                </c:pt>
                <c:pt idx="6">
                  <c:v>1247</c:v>
                </c:pt>
                <c:pt idx="9">
                  <c:v>1276</c:v>
                </c:pt>
                <c:pt idx="12">
                  <c:v>1295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4162</c:v>
                </c:pt>
                <c:pt idx="3">
                  <c:v>4093</c:v>
                </c:pt>
                <c:pt idx="6">
                  <c:v>4077</c:v>
                </c:pt>
                <c:pt idx="9">
                  <c:v>4191</c:v>
                </c:pt>
                <c:pt idx="12">
                  <c:v>4062</c:v>
                </c:pt>
              </c:numCache>
            </c:numRef>
          </c:val>
        </c:ser>
        <c:dLbls>
          <c:showLegendKey val="0"/>
          <c:showVal val="0"/>
          <c:showCatName val="0"/>
          <c:showSerName val="0"/>
          <c:showPercent val="0"/>
          <c:showBubbleSize val="0"/>
        </c:dLbls>
        <c:gapWidth val="100"/>
        <c:overlap val="100"/>
        <c:axId val="187819904"/>
        <c:axId val="187822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2136</c:v>
                </c:pt>
                <c:pt idx="2">
                  <c:v>#N/A</c:v>
                </c:pt>
                <c:pt idx="3">
                  <c:v>#N/A</c:v>
                </c:pt>
                <c:pt idx="4">
                  <c:v>1949</c:v>
                </c:pt>
                <c:pt idx="5">
                  <c:v>#N/A</c:v>
                </c:pt>
                <c:pt idx="6">
                  <c:v>#N/A</c:v>
                </c:pt>
                <c:pt idx="7">
                  <c:v>1893</c:v>
                </c:pt>
                <c:pt idx="8">
                  <c:v>#N/A</c:v>
                </c:pt>
                <c:pt idx="9">
                  <c:v>#N/A</c:v>
                </c:pt>
                <c:pt idx="10">
                  <c:v>1837</c:v>
                </c:pt>
                <c:pt idx="11">
                  <c:v>#N/A</c:v>
                </c:pt>
                <c:pt idx="12">
                  <c:v>#N/A</c:v>
                </c:pt>
                <c:pt idx="13">
                  <c:v>1647</c:v>
                </c:pt>
                <c:pt idx="14">
                  <c:v>#N/A</c:v>
                </c:pt>
              </c:numCache>
            </c:numRef>
          </c:val>
          <c:smooth val="0"/>
        </c:ser>
        <c:dLbls>
          <c:showLegendKey val="0"/>
          <c:showVal val="0"/>
          <c:showCatName val="0"/>
          <c:showSerName val="0"/>
          <c:showPercent val="0"/>
          <c:showBubbleSize val="0"/>
        </c:dLbls>
        <c:marker val="1"/>
        <c:smooth val="0"/>
        <c:axId val="187819904"/>
        <c:axId val="187822080"/>
      </c:lineChart>
      <c:catAx>
        <c:axId val="187819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7822080"/>
        <c:crosses val="autoZero"/>
        <c:auto val="1"/>
        <c:lblAlgn val="ctr"/>
        <c:lblOffset val="100"/>
        <c:tickLblSkip val="1"/>
        <c:tickMarkSkip val="1"/>
        <c:noMultiLvlLbl val="0"/>
      </c:catAx>
      <c:valAx>
        <c:axId val="187822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819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40738</c:v>
                </c:pt>
                <c:pt idx="5">
                  <c:v>40217</c:v>
                </c:pt>
                <c:pt idx="8">
                  <c:v>40015</c:v>
                </c:pt>
                <c:pt idx="11">
                  <c:v>40186</c:v>
                </c:pt>
                <c:pt idx="14">
                  <c:v>41214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2088</c:v>
                </c:pt>
                <c:pt idx="5">
                  <c:v>1799</c:v>
                </c:pt>
                <c:pt idx="8">
                  <c:v>1834</c:v>
                </c:pt>
                <c:pt idx="11">
                  <c:v>1661</c:v>
                </c:pt>
                <c:pt idx="14">
                  <c:v>1572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4544</c:v>
                </c:pt>
                <c:pt idx="5">
                  <c:v>5584</c:v>
                </c:pt>
                <c:pt idx="8">
                  <c:v>6053</c:v>
                </c:pt>
                <c:pt idx="11">
                  <c:v>6578</c:v>
                </c:pt>
                <c:pt idx="14">
                  <c:v>7243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5298</c:v>
                </c:pt>
                <c:pt idx="3">
                  <c:v>5112</c:v>
                </c:pt>
                <c:pt idx="6">
                  <c:v>5015</c:v>
                </c:pt>
                <c:pt idx="9">
                  <c:v>4815</c:v>
                </c:pt>
                <c:pt idx="12">
                  <c:v>4450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3729</c:v>
                </c:pt>
                <c:pt idx="3">
                  <c:v>3396</c:v>
                </c:pt>
                <c:pt idx="6">
                  <c:v>3449</c:v>
                </c:pt>
                <c:pt idx="9">
                  <c:v>3640</c:v>
                </c:pt>
                <c:pt idx="12">
                  <c:v>4863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24703</c:v>
                </c:pt>
                <c:pt idx="3">
                  <c:v>22829</c:v>
                </c:pt>
                <c:pt idx="6">
                  <c:v>22200</c:v>
                </c:pt>
                <c:pt idx="9">
                  <c:v>21620</c:v>
                </c:pt>
                <c:pt idx="12">
                  <c:v>20781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42</c:v>
                </c:pt>
                <c:pt idx="3">
                  <c:v>29</c:v>
                </c:pt>
                <c:pt idx="6">
                  <c:v>16</c:v>
                </c:pt>
                <c:pt idx="9">
                  <c:v>3</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38760</c:v>
                </c:pt>
                <c:pt idx="3">
                  <c:v>37436</c:v>
                </c:pt>
                <c:pt idx="6">
                  <c:v>36797</c:v>
                </c:pt>
                <c:pt idx="9">
                  <c:v>36082</c:v>
                </c:pt>
                <c:pt idx="12">
                  <c:v>36985</c:v>
                </c:pt>
              </c:numCache>
            </c:numRef>
          </c:val>
        </c:ser>
        <c:dLbls>
          <c:showLegendKey val="0"/>
          <c:showVal val="0"/>
          <c:showCatName val="0"/>
          <c:showSerName val="0"/>
          <c:showPercent val="0"/>
          <c:showBubbleSize val="0"/>
        </c:dLbls>
        <c:gapWidth val="100"/>
        <c:overlap val="100"/>
        <c:axId val="187150336"/>
        <c:axId val="187152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25163</c:v>
                </c:pt>
                <c:pt idx="2">
                  <c:v>#N/A</c:v>
                </c:pt>
                <c:pt idx="3">
                  <c:v>#N/A</c:v>
                </c:pt>
                <c:pt idx="4">
                  <c:v>21203</c:v>
                </c:pt>
                <c:pt idx="5">
                  <c:v>#N/A</c:v>
                </c:pt>
                <c:pt idx="6">
                  <c:v>#N/A</c:v>
                </c:pt>
                <c:pt idx="7">
                  <c:v>19575</c:v>
                </c:pt>
                <c:pt idx="8">
                  <c:v>#N/A</c:v>
                </c:pt>
                <c:pt idx="9">
                  <c:v>#N/A</c:v>
                </c:pt>
                <c:pt idx="10">
                  <c:v>17734</c:v>
                </c:pt>
                <c:pt idx="11">
                  <c:v>#N/A</c:v>
                </c:pt>
                <c:pt idx="12">
                  <c:v>#N/A</c:v>
                </c:pt>
                <c:pt idx="13">
                  <c:v>17050</c:v>
                </c:pt>
                <c:pt idx="14">
                  <c:v>#N/A</c:v>
                </c:pt>
              </c:numCache>
            </c:numRef>
          </c:val>
          <c:smooth val="0"/>
        </c:ser>
        <c:dLbls>
          <c:showLegendKey val="0"/>
          <c:showVal val="0"/>
          <c:showCatName val="0"/>
          <c:showSerName val="0"/>
          <c:showPercent val="0"/>
          <c:showBubbleSize val="0"/>
        </c:dLbls>
        <c:marker val="1"/>
        <c:smooth val="0"/>
        <c:axId val="187150336"/>
        <c:axId val="187152256"/>
      </c:lineChart>
      <c:catAx>
        <c:axId val="18715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7152256"/>
        <c:crosses val="autoZero"/>
        <c:auto val="1"/>
        <c:lblAlgn val="ctr"/>
        <c:lblOffset val="100"/>
        <c:tickLblSkip val="1"/>
        <c:tickMarkSkip val="1"/>
        <c:noMultiLvlLbl val="0"/>
      </c:catAx>
      <c:valAx>
        <c:axId val="187152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15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兵庫県南あわじ市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49,847
49,592
229.01
30,290,557
29,416,295
739,210
16,892,441
36,984,503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131.7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においては、類似団体平均程度となった。今後も少子高齢化や人口流出、景気の低迷を勘案すると税収の増加は見込むことができず、数値を改善させるためには歳出削減を図ることが最も重要である。このため「第２次南あわじ市行財政改革後期実施計画（以下、「後期実施計画」という。）」及び「南あわじ市財政計画（以下、財政計画」という。）」に基づき、定員管理・給与等の適正化、補助金の整理統合、内部管理経費の見直し等を引き続き徹底するとともに、合わせて歳入確保のため地方税の徴収強化や使用料・手数料の見直し等についても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125942</xdr:rowOff>
    </xdr:from>
    <xdr:to>
      <xdr:col>7</xdr:col>
      <xdr:colOff>152400</xdr:colOff>
      <xdr:row>42</xdr:row>
      <xdr:rowOff>146050</xdr:rowOff>
    </xdr:to>
    <xdr:cxnSp macro="">
      <xdr:nvCxnSpPr>
        <xdr:cNvPr id="67" name="直線コネクタ 66"/>
        <xdr:cNvCxnSpPr/>
      </xdr:nvCxnSpPr>
      <xdr:spPr>
        <a:xfrm>
          <a:off x="4114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51452</xdr:rowOff>
    </xdr:from>
    <xdr:ext cx="762000" cy="259045"/>
    <xdr:sp macro="" textlink="">
      <xdr:nvSpPr>
        <xdr:cNvPr id="68" name="財政力平均値テキスト"/>
        <xdr:cNvSpPr txBox="1"/>
      </xdr:nvSpPr>
      <xdr:spPr>
        <a:xfrm>
          <a:off x="5041900" y="708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125942</xdr:rowOff>
    </xdr:to>
    <xdr:cxnSp macro="">
      <xdr:nvCxnSpPr>
        <xdr:cNvPr id="70" name="直線コネクタ 69"/>
        <xdr:cNvCxnSpPr/>
      </xdr:nvCxnSpPr>
      <xdr:spPr>
        <a:xfrm>
          <a:off x="3225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2" name="テキスト ボックス 71"/>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85725</xdr:rowOff>
    </xdr:from>
    <xdr:to>
      <xdr:col>4</xdr:col>
      <xdr:colOff>482600</xdr:colOff>
      <xdr:row>42</xdr:row>
      <xdr:rowOff>105833</xdr:rowOff>
    </xdr:to>
    <xdr:cxnSp macro="">
      <xdr:nvCxnSpPr>
        <xdr:cNvPr id="73" name="直線コネクタ 72"/>
        <xdr:cNvCxnSpPr/>
      </xdr:nvCxnSpPr>
      <xdr:spPr>
        <a:xfrm>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5" name="テキスト ボックス 74"/>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45508</xdr:rowOff>
    </xdr:from>
    <xdr:to>
      <xdr:col>3</xdr:col>
      <xdr:colOff>279400</xdr:colOff>
      <xdr:row>42</xdr:row>
      <xdr:rowOff>85725</xdr:rowOff>
    </xdr:to>
    <xdr:cxnSp macro="">
      <xdr:nvCxnSpPr>
        <xdr:cNvPr id="76" name="直線コネクタ 75"/>
        <xdr:cNvCxnSpPr/>
      </xdr:nvCxnSpPr>
      <xdr:spPr>
        <a:xfrm>
          <a:off x="1447800" y="72464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78" name="テキスト ボックス 77"/>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79" name="フローチャート : 判断 78"/>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76852</xdr:rowOff>
    </xdr:from>
    <xdr:ext cx="762000" cy="259045"/>
    <xdr:sp macro="" textlink="">
      <xdr:nvSpPr>
        <xdr:cNvPr id="80" name="テキスト ボックス 79"/>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6" name="円/楕円 85"/>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67327</xdr:rowOff>
    </xdr:from>
    <xdr:ext cx="762000" cy="259045"/>
    <xdr:sp macro="" textlink="">
      <xdr:nvSpPr>
        <xdr:cNvPr id="87"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75142</xdr:rowOff>
    </xdr:from>
    <xdr:to>
      <xdr:col>6</xdr:col>
      <xdr:colOff>50800</xdr:colOff>
      <xdr:row>43</xdr:row>
      <xdr:rowOff>5292</xdr:rowOff>
    </xdr:to>
    <xdr:sp macro="" textlink="">
      <xdr:nvSpPr>
        <xdr:cNvPr id="88" name="円/楕円 87"/>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89" name="テキスト ボックス 88"/>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0" name="円/楕円 89"/>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91" name="テキスト ボックス 90"/>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34925</xdr:rowOff>
    </xdr:from>
    <xdr:to>
      <xdr:col>3</xdr:col>
      <xdr:colOff>330200</xdr:colOff>
      <xdr:row>42</xdr:row>
      <xdr:rowOff>136525</xdr:rowOff>
    </xdr:to>
    <xdr:sp macro="" textlink="">
      <xdr:nvSpPr>
        <xdr:cNvPr id="92" name="円/楕円 91"/>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93" name="テキスト ボックス 92"/>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166158</xdr:rowOff>
    </xdr:from>
    <xdr:to>
      <xdr:col>2</xdr:col>
      <xdr:colOff>127000</xdr:colOff>
      <xdr:row>42</xdr:row>
      <xdr:rowOff>96308</xdr:rowOff>
    </xdr:to>
    <xdr:sp macro="" textlink="">
      <xdr:nvSpPr>
        <xdr:cNvPr id="94" name="円/楕円 93"/>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81085</xdr:rowOff>
    </xdr:from>
    <xdr:ext cx="762000" cy="259045"/>
    <xdr:sp macro="" textlink="">
      <xdr:nvSpPr>
        <xdr:cNvPr id="95" name="テキスト ボックス 94"/>
        <xdr:cNvSpPr txBox="1"/>
      </xdr:nvSpPr>
      <xdr:spPr>
        <a:xfrm>
          <a:off x="1066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経常収支比率は、前年度と比較すると</a:t>
          </a:r>
          <a:r>
            <a:rPr kumimoji="1" lang="en-US" altLang="ja-JP" sz="1300">
              <a:latin typeface="ＭＳ Ｐゴシック"/>
            </a:rPr>
            <a:t>3.1</a:t>
          </a:r>
          <a:r>
            <a:rPr kumimoji="1" lang="ja-JP" altLang="en-US" sz="1300">
              <a:latin typeface="ＭＳ Ｐゴシック"/>
            </a:rPr>
            <a:t>ポイント悪化している。主な要因として、歳入では普通地方交付税、臨時財政対策債の減収、歳出では淡路広域水道企業団への高料金対策補助金等の経常経費が増加したためである。平成</a:t>
          </a:r>
          <a:r>
            <a:rPr kumimoji="1" lang="en-US" altLang="ja-JP" sz="1300">
              <a:latin typeface="ＭＳ Ｐゴシック"/>
            </a:rPr>
            <a:t>27</a:t>
          </a:r>
          <a:r>
            <a:rPr kumimoji="1" lang="ja-JP" altLang="en-US" sz="1300">
              <a:latin typeface="ＭＳ Ｐゴシック"/>
            </a:rPr>
            <a:t>年度から普通地方交付税の合併算定替の段階的縮減が始まることで更なる悪化が懸念されるが、「後期実施計画」及び「財政計画」に基づく義務的経費の削減、特に地方債の発行抑制や繰上償還による公債費の軽減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146050</xdr:rowOff>
    </xdr:from>
    <xdr:to>
      <xdr:col>7</xdr:col>
      <xdr:colOff>152400</xdr:colOff>
      <xdr:row>61</xdr:row>
      <xdr:rowOff>161607</xdr:rowOff>
    </xdr:to>
    <xdr:cxnSp macro="">
      <xdr:nvCxnSpPr>
        <xdr:cNvPr id="126" name="直線コネクタ 125"/>
        <xdr:cNvCxnSpPr/>
      </xdr:nvCxnSpPr>
      <xdr:spPr>
        <a:xfrm>
          <a:off x="4114800" y="10433050"/>
          <a:ext cx="8382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155274</xdr:rowOff>
    </xdr:from>
    <xdr:ext cx="762000" cy="259045"/>
    <xdr:sp macro="" textlink="">
      <xdr:nvSpPr>
        <xdr:cNvPr id="127" name="財政構造の弾力性平均値テキスト"/>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146050</xdr:rowOff>
    </xdr:from>
    <xdr:to>
      <xdr:col>6</xdr:col>
      <xdr:colOff>0</xdr:colOff>
      <xdr:row>61</xdr:row>
      <xdr:rowOff>34925</xdr:rowOff>
    </xdr:to>
    <xdr:cxnSp macro="">
      <xdr:nvCxnSpPr>
        <xdr:cNvPr id="129" name="直線コネクタ 128"/>
        <xdr:cNvCxnSpPr/>
      </xdr:nvCxnSpPr>
      <xdr:spPr>
        <a:xfrm flipV="1">
          <a:off x="3225800" y="104330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43832</xdr:rowOff>
    </xdr:from>
    <xdr:ext cx="736600" cy="259045"/>
    <xdr:sp macro="" textlink="">
      <xdr:nvSpPr>
        <xdr:cNvPr id="131" name="テキスト ボックス 130"/>
        <xdr:cNvSpPr txBox="1"/>
      </xdr:nvSpPr>
      <xdr:spPr>
        <a:xfrm>
          <a:off x="3733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158115</xdr:rowOff>
    </xdr:from>
    <xdr:to>
      <xdr:col>4</xdr:col>
      <xdr:colOff>482600</xdr:colOff>
      <xdr:row>61</xdr:row>
      <xdr:rowOff>34925</xdr:rowOff>
    </xdr:to>
    <xdr:cxnSp macro="">
      <xdr:nvCxnSpPr>
        <xdr:cNvPr id="132" name="直線コネクタ 131"/>
        <xdr:cNvCxnSpPr/>
      </xdr:nvCxnSpPr>
      <xdr:spPr>
        <a:xfrm>
          <a:off x="2336800" y="1044511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80027</xdr:rowOff>
    </xdr:from>
    <xdr:ext cx="762000" cy="259045"/>
    <xdr:sp macro="" textlink="">
      <xdr:nvSpPr>
        <xdr:cNvPr id="134" name="テキスト ボックス 133"/>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140018</xdr:rowOff>
    </xdr:from>
    <xdr:to>
      <xdr:col>3</xdr:col>
      <xdr:colOff>279400</xdr:colOff>
      <xdr:row>60</xdr:row>
      <xdr:rowOff>158115</xdr:rowOff>
    </xdr:to>
    <xdr:cxnSp macro="">
      <xdr:nvCxnSpPr>
        <xdr:cNvPr id="135" name="直線コネクタ 134"/>
        <xdr:cNvCxnSpPr/>
      </xdr:nvCxnSpPr>
      <xdr:spPr>
        <a:xfrm>
          <a:off x="1447800" y="1042701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43832</xdr:rowOff>
    </xdr:from>
    <xdr:ext cx="762000" cy="259045"/>
    <xdr:sp macro="" textlink="">
      <xdr:nvSpPr>
        <xdr:cNvPr id="137" name="テキスト ボックス 136"/>
        <xdr:cNvSpPr txBox="1"/>
      </xdr:nvSpPr>
      <xdr:spPr>
        <a:xfrm>
          <a:off x="1955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113347</xdr:rowOff>
    </xdr:from>
    <xdr:to>
      <xdr:col>2</xdr:col>
      <xdr:colOff>127000</xdr:colOff>
      <xdr:row>61</xdr:row>
      <xdr:rowOff>43497</xdr:rowOff>
    </xdr:to>
    <xdr:sp macro="" textlink="">
      <xdr:nvSpPr>
        <xdr:cNvPr id="138" name="フローチャート : 判断 137"/>
        <xdr:cNvSpPr/>
      </xdr:nvSpPr>
      <xdr:spPr>
        <a:xfrm>
          <a:off x="1397000" y="1040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28274</xdr:rowOff>
    </xdr:from>
    <xdr:ext cx="762000" cy="259045"/>
    <xdr:sp macro="" textlink="">
      <xdr:nvSpPr>
        <xdr:cNvPr id="139" name="テキスト ボックス 138"/>
        <xdr:cNvSpPr txBox="1"/>
      </xdr:nvSpPr>
      <xdr:spPr>
        <a:xfrm>
          <a:off x="1066800" y="1048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110807</xdr:rowOff>
    </xdr:from>
    <xdr:to>
      <xdr:col>7</xdr:col>
      <xdr:colOff>203200</xdr:colOff>
      <xdr:row>62</xdr:row>
      <xdr:rowOff>40957</xdr:rowOff>
    </xdr:to>
    <xdr:sp macro="" textlink="">
      <xdr:nvSpPr>
        <xdr:cNvPr id="145" name="円/楕円 144"/>
        <xdr:cNvSpPr/>
      </xdr:nvSpPr>
      <xdr:spPr>
        <a:xfrm>
          <a:off x="49022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127334</xdr:rowOff>
    </xdr:from>
    <xdr:ext cx="762000" cy="259045"/>
    <xdr:sp macro="" textlink="">
      <xdr:nvSpPr>
        <xdr:cNvPr id="146" name="財政構造の弾力性該当値テキスト"/>
        <xdr:cNvSpPr txBox="1"/>
      </xdr:nvSpPr>
      <xdr:spPr>
        <a:xfrm>
          <a:off x="5041900" y="1041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95250</xdr:rowOff>
    </xdr:from>
    <xdr:to>
      <xdr:col>6</xdr:col>
      <xdr:colOff>50800</xdr:colOff>
      <xdr:row>61</xdr:row>
      <xdr:rowOff>25400</xdr:rowOff>
    </xdr:to>
    <xdr:sp macro="" textlink="">
      <xdr:nvSpPr>
        <xdr:cNvPr id="147" name="円/楕円 146"/>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35577</xdr:rowOff>
    </xdr:from>
    <xdr:ext cx="736600" cy="259045"/>
    <xdr:sp macro="" textlink="">
      <xdr:nvSpPr>
        <xdr:cNvPr id="148" name="テキスト ボックス 147"/>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155575</xdr:rowOff>
    </xdr:from>
    <xdr:to>
      <xdr:col>4</xdr:col>
      <xdr:colOff>533400</xdr:colOff>
      <xdr:row>61</xdr:row>
      <xdr:rowOff>85725</xdr:rowOff>
    </xdr:to>
    <xdr:sp macro="" textlink="">
      <xdr:nvSpPr>
        <xdr:cNvPr id="149" name="円/楕円 148"/>
        <xdr:cNvSpPr/>
      </xdr:nvSpPr>
      <xdr:spPr>
        <a:xfrm>
          <a:off x="3175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95902</xdr:rowOff>
    </xdr:from>
    <xdr:ext cx="762000" cy="259045"/>
    <xdr:sp macro="" textlink="">
      <xdr:nvSpPr>
        <xdr:cNvPr id="150" name="テキスト ボックス 149"/>
        <xdr:cNvSpPr txBox="1"/>
      </xdr:nvSpPr>
      <xdr:spPr>
        <a:xfrm>
          <a:off x="2844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107315</xdr:rowOff>
    </xdr:from>
    <xdr:to>
      <xdr:col>3</xdr:col>
      <xdr:colOff>330200</xdr:colOff>
      <xdr:row>61</xdr:row>
      <xdr:rowOff>37465</xdr:rowOff>
    </xdr:to>
    <xdr:sp macro="" textlink="">
      <xdr:nvSpPr>
        <xdr:cNvPr id="151" name="円/楕円 150"/>
        <xdr:cNvSpPr/>
      </xdr:nvSpPr>
      <xdr:spPr>
        <a:xfrm>
          <a:off x="2286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47642</xdr:rowOff>
    </xdr:from>
    <xdr:ext cx="762000" cy="259045"/>
    <xdr:sp macro="" textlink="">
      <xdr:nvSpPr>
        <xdr:cNvPr id="152" name="テキスト ボックス 151"/>
        <xdr:cNvSpPr txBox="1"/>
      </xdr:nvSpPr>
      <xdr:spPr>
        <a:xfrm>
          <a:off x="1955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89218</xdr:rowOff>
    </xdr:from>
    <xdr:to>
      <xdr:col>2</xdr:col>
      <xdr:colOff>127000</xdr:colOff>
      <xdr:row>61</xdr:row>
      <xdr:rowOff>19368</xdr:rowOff>
    </xdr:to>
    <xdr:sp macro="" textlink="">
      <xdr:nvSpPr>
        <xdr:cNvPr id="153" name="円/楕円 152"/>
        <xdr:cNvSpPr/>
      </xdr:nvSpPr>
      <xdr:spPr>
        <a:xfrm>
          <a:off x="1397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29545</xdr:rowOff>
    </xdr:from>
    <xdr:ext cx="762000" cy="259045"/>
    <xdr:sp macro="" textlink="">
      <xdr:nvSpPr>
        <xdr:cNvPr id="154" name="テキスト ボックス 153"/>
        <xdr:cNvSpPr txBox="1"/>
      </xdr:nvSpPr>
      <xdr:spPr>
        <a:xfrm>
          <a:off x="1066800" y="101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[139,691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112,896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前年度と同程度となった。職員数の削減及び臨時職員の採用を必要最小限にした一方で、住民基本台帳人口は平成</a:t>
          </a:r>
          <a:r>
            <a:rPr kumimoji="1" lang="en-US" altLang="ja-JP" sz="1300">
              <a:latin typeface="ＭＳ Ｐゴシック"/>
            </a:rPr>
            <a:t>25</a:t>
          </a:r>
          <a:r>
            <a:rPr kumimoji="1" lang="ja-JP" altLang="en-US" sz="1300">
              <a:latin typeface="ＭＳ Ｐゴシック"/>
            </a:rPr>
            <a:t>年度から</a:t>
          </a:r>
          <a:r>
            <a:rPr kumimoji="1" lang="en-US" altLang="ja-JP" sz="1300">
              <a:latin typeface="ＭＳ Ｐゴシック"/>
            </a:rPr>
            <a:t>497</a:t>
          </a:r>
          <a:r>
            <a:rPr kumimoji="1" lang="ja-JP" altLang="en-US" sz="1300">
              <a:latin typeface="ＭＳ Ｐゴシック"/>
            </a:rPr>
            <a:t>人減少したことが主な要因である。今後も住民基本台帳人口の減少が想定されていることから、人件費における定員管理・給与等の適正化を引き続き徹底していく必要がある。</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71453</xdr:rowOff>
    </xdr:from>
    <xdr:to>
      <xdr:col>7</xdr:col>
      <xdr:colOff>152400</xdr:colOff>
      <xdr:row>81</xdr:row>
      <xdr:rowOff>72841</xdr:rowOff>
    </xdr:to>
    <xdr:cxnSp macro="">
      <xdr:nvCxnSpPr>
        <xdr:cNvPr id="189" name="直線コネクタ 188"/>
        <xdr:cNvCxnSpPr/>
      </xdr:nvCxnSpPr>
      <xdr:spPr>
        <a:xfrm>
          <a:off x="4114800" y="13958903"/>
          <a:ext cx="8382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42161</xdr:rowOff>
    </xdr:from>
    <xdr:ext cx="762000" cy="259045"/>
    <xdr:sp macro="" textlink="">
      <xdr:nvSpPr>
        <xdr:cNvPr id="190" name="人件費・物件費等の状況平均値テキスト"/>
        <xdr:cNvSpPr txBox="1"/>
      </xdr:nvSpPr>
      <xdr:spPr>
        <a:xfrm>
          <a:off x="5041900" y="13929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45027</xdr:rowOff>
    </xdr:from>
    <xdr:to>
      <xdr:col>6</xdr:col>
      <xdr:colOff>0</xdr:colOff>
      <xdr:row>81</xdr:row>
      <xdr:rowOff>71453</xdr:rowOff>
    </xdr:to>
    <xdr:cxnSp macro="">
      <xdr:nvCxnSpPr>
        <xdr:cNvPr id="192" name="直線コネクタ 191"/>
        <xdr:cNvCxnSpPr/>
      </xdr:nvCxnSpPr>
      <xdr:spPr>
        <a:xfrm>
          <a:off x="3225800" y="13932477"/>
          <a:ext cx="889000" cy="2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142626</xdr:rowOff>
    </xdr:from>
    <xdr:ext cx="736600" cy="259045"/>
    <xdr:sp macro="" textlink="">
      <xdr:nvSpPr>
        <xdr:cNvPr id="194" name="テキスト ボックス 193"/>
        <xdr:cNvSpPr txBox="1"/>
      </xdr:nvSpPr>
      <xdr:spPr>
        <a:xfrm>
          <a:off x="3733800" y="1403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45027</xdr:rowOff>
    </xdr:from>
    <xdr:to>
      <xdr:col>4</xdr:col>
      <xdr:colOff>482600</xdr:colOff>
      <xdr:row>81</xdr:row>
      <xdr:rowOff>91960</xdr:rowOff>
    </xdr:to>
    <xdr:cxnSp macro="">
      <xdr:nvCxnSpPr>
        <xdr:cNvPr id="195" name="直線コネクタ 194"/>
        <xdr:cNvCxnSpPr/>
      </xdr:nvCxnSpPr>
      <xdr:spPr>
        <a:xfrm flipV="1">
          <a:off x="2336800" y="13932477"/>
          <a:ext cx="889000" cy="4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121766</xdr:rowOff>
    </xdr:from>
    <xdr:ext cx="762000" cy="259045"/>
    <xdr:sp macro="" textlink="">
      <xdr:nvSpPr>
        <xdr:cNvPr id="197" name="テキスト ボックス 196"/>
        <xdr:cNvSpPr txBox="1"/>
      </xdr:nvSpPr>
      <xdr:spPr>
        <a:xfrm>
          <a:off x="2844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77023</xdr:rowOff>
    </xdr:from>
    <xdr:to>
      <xdr:col>3</xdr:col>
      <xdr:colOff>279400</xdr:colOff>
      <xdr:row>81</xdr:row>
      <xdr:rowOff>91960</xdr:rowOff>
    </xdr:to>
    <xdr:cxnSp macro="">
      <xdr:nvCxnSpPr>
        <xdr:cNvPr id="198" name="直線コネクタ 197"/>
        <xdr:cNvCxnSpPr/>
      </xdr:nvCxnSpPr>
      <xdr:spPr>
        <a:xfrm>
          <a:off x="1447800" y="13964473"/>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133907</xdr:rowOff>
    </xdr:from>
    <xdr:ext cx="762000" cy="259045"/>
    <xdr:sp macro="" textlink="">
      <xdr:nvSpPr>
        <xdr:cNvPr id="200" name="テキスト ボックス 199"/>
        <xdr:cNvSpPr txBox="1"/>
      </xdr:nvSpPr>
      <xdr:spPr>
        <a:xfrm>
          <a:off x="1955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148834</xdr:rowOff>
    </xdr:from>
    <xdr:to>
      <xdr:col>2</xdr:col>
      <xdr:colOff>127000</xdr:colOff>
      <xdr:row>81</xdr:row>
      <xdr:rowOff>78984</xdr:rowOff>
    </xdr:to>
    <xdr:sp macro="" textlink="">
      <xdr:nvSpPr>
        <xdr:cNvPr id="201" name="フローチャート : 判断 200"/>
        <xdr:cNvSpPr/>
      </xdr:nvSpPr>
      <xdr:spPr>
        <a:xfrm>
          <a:off x="1397000" y="1386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89161</xdr:rowOff>
    </xdr:from>
    <xdr:ext cx="762000" cy="259045"/>
    <xdr:sp macro="" textlink="">
      <xdr:nvSpPr>
        <xdr:cNvPr id="202" name="テキスト ボックス 201"/>
        <xdr:cNvSpPr txBox="1"/>
      </xdr:nvSpPr>
      <xdr:spPr>
        <a:xfrm>
          <a:off x="1066800" y="1363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22041</xdr:rowOff>
    </xdr:from>
    <xdr:to>
      <xdr:col>7</xdr:col>
      <xdr:colOff>203200</xdr:colOff>
      <xdr:row>81</xdr:row>
      <xdr:rowOff>123641</xdr:rowOff>
    </xdr:to>
    <xdr:sp macro="" textlink="">
      <xdr:nvSpPr>
        <xdr:cNvPr id="208" name="円/楕円 207"/>
        <xdr:cNvSpPr/>
      </xdr:nvSpPr>
      <xdr:spPr>
        <a:xfrm>
          <a:off x="4902200" y="1390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38568</xdr:rowOff>
    </xdr:from>
    <xdr:ext cx="762000" cy="259045"/>
    <xdr:sp macro="" textlink="">
      <xdr:nvSpPr>
        <xdr:cNvPr id="209" name="人件費・物件費等の状況該当値テキスト"/>
        <xdr:cNvSpPr txBox="1"/>
      </xdr:nvSpPr>
      <xdr:spPr>
        <a:xfrm>
          <a:off x="5041900" y="1375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139,691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20653</xdr:rowOff>
    </xdr:from>
    <xdr:to>
      <xdr:col>6</xdr:col>
      <xdr:colOff>50800</xdr:colOff>
      <xdr:row>81</xdr:row>
      <xdr:rowOff>122253</xdr:rowOff>
    </xdr:to>
    <xdr:sp macro="" textlink="">
      <xdr:nvSpPr>
        <xdr:cNvPr id="210" name="円/楕円 209"/>
        <xdr:cNvSpPr/>
      </xdr:nvSpPr>
      <xdr:spPr>
        <a:xfrm>
          <a:off x="4064000" y="139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132430</xdr:rowOff>
    </xdr:from>
    <xdr:ext cx="736600" cy="259045"/>
    <xdr:sp macro="" textlink="">
      <xdr:nvSpPr>
        <xdr:cNvPr id="211" name="テキスト ボックス 210"/>
        <xdr:cNvSpPr txBox="1"/>
      </xdr:nvSpPr>
      <xdr:spPr>
        <a:xfrm>
          <a:off x="3733800" y="13676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139,346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165677</xdr:rowOff>
    </xdr:from>
    <xdr:to>
      <xdr:col>4</xdr:col>
      <xdr:colOff>533400</xdr:colOff>
      <xdr:row>81</xdr:row>
      <xdr:rowOff>95827</xdr:rowOff>
    </xdr:to>
    <xdr:sp macro="" textlink="">
      <xdr:nvSpPr>
        <xdr:cNvPr id="212" name="円/楕円 211"/>
        <xdr:cNvSpPr/>
      </xdr:nvSpPr>
      <xdr:spPr>
        <a:xfrm>
          <a:off x="3175000" y="138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106004</xdr:rowOff>
    </xdr:from>
    <xdr:ext cx="762000" cy="259045"/>
    <xdr:sp macro="" textlink="">
      <xdr:nvSpPr>
        <xdr:cNvPr id="213" name="テキスト ボックス 212"/>
        <xdr:cNvSpPr txBox="1"/>
      </xdr:nvSpPr>
      <xdr:spPr>
        <a:xfrm>
          <a:off x="2844800" y="13650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132,775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41160</xdr:rowOff>
    </xdr:from>
    <xdr:to>
      <xdr:col>3</xdr:col>
      <xdr:colOff>330200</xdr:colOff>
      <xdr:row>81</xdr:row>
      <xdr:rowOff>142760</xdr:rowOff>
    </xdr:to>
    <xdr:sp macro="" textlink="">
      <xdr:nvSpPr>
        <xdr:cNvPr id="214" name="円/楕円 213"/>
        <xdr:cNvSpPr/>
      </xdr:nvSpPr>
      <xdr:spPr>
        <a:xfrm>
          <a:off x="2286000" y="1392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152937</xdr:rowOff>
    </xdr:from>
    <xdr:ext cx="762000" cy="259045"/>
    <xdr:sp macro="" textlink="">
      <xdr:nvSpPr>
        <xdr:cNvPr id="215" name="テキスト ボックス 214"/>
        <xdr:cNvSpPr txBox="1"/>
      </xdr:nvSpPr>
      <xdr:spPr>
        <a:xfrm>
          <a:off x="1955800" y="136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144,445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26223</xdr:rowOff>
    </xdr:from>
    <xdr:to>
      <xdr:col>2</xdr:col>
      <xdr:colOff>127000</xdr:colOff>
      <xdr:row>81</xdr:row>
      <xdr:rowOff>127823</xdr:rowOff>
    </xdr:to>
    <xdr:sp macro="" textlink="">
      <xdr:nvSpPr>
        <xdr:cNvPr id="216" name="円/楕円 215"/>
        <xdr:cNvSpPr/>
      </xdr:nvSpPr>
      <xdr:spPr>
        <a:xfrm>
          <a:off x="1397000" y="1391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112600</xdr:rowOff>
    </xdr:from>
    <xdr:ext cx="762000" cy="259045"/>
    <xdr:sp macro="" textlink="">
      <xdr:nvSpPr>
        <xdr:cNvPr id="217" name="テキスト ボックス 216"/>
        <xdr:cNvSpPr txBox="1"/>
      </xdr:nvSpPr>
      <xdr:spPr>
        <a:xfrm>
          <a:off x="1066800" y="14000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140,731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前年度と同数値となっており、類似団体平均と比較すると</a:t>
          </a:r>
          <a:r>
            <a:rPr kumimoji="1" lang="en-US" altLang="ja-JP" sz="1300">
              <a:latin typeface="ＭＳ Ｐゴシック"/>
            </a:rPr>
            <a:t>2.0</a:t>
          </a:r>
          <a:r>
            <a:rPr kumimoji="1" lang="ja-JP" altLang="en-US" sz="1300">
              <a:latin typeface="ＭＳ Ｐゴシック"/>
            </a:rPr>
            <a:t>ポイント低い数値となっている。給料表及び管理職手当等の見直し、</a:t>
          </a:r>
          <a:r>
            <a:rPr kumimoji="1" lang="en-US" altLang="ja-JP" sz="1300">
              <a:latin typeface="ＭＳ Ｐゴシック"/>
            </a:rPr>
            <a:t>55</a:t>
          </a:r>
          <a:r>
            <a:rPr kumimoji="1" lang="ja-JP" altLang="en-US" sz="1300">
              <a:latin typeface="ＭＳ Ｐゴシック"/>
            </a:rPr>
            <a:t>歳昇給抑制等の取り組みを継続し、今後も適正な人事配置と行政効率の高い組織づくりを進めていくことで、一層の給与適正化に努めていく。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88</xdr:row>
      <xdr:rowOff>103414</xdr:rowOff>
    </xdr:to>
    <xdr:cxnSp macro="">
      <xdr:nvCxnSpPr>
        <xdr:cNvPr id="248" name="直線コネクタ 247"/>
        <xdr:cNvCxnSpPr/>
      </xdr:nvCxnSpPr>
      <xdr:spPr>
        <a:xfrm flipV="1">
          <a:off x="17018000" y="13915571"/>
          <a:ext cx="0" cy="127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75491</xdr:rowOff>
    </xdr:from>
    <xdr:ext cx="762000" cy="259045"/>
    <xdr:sp macro="" textlink="">
      <xdr:nvSpPr>
        <xdr:cNvPr id="249" name="給与水準   （国との比較）最小値テキスト"/>
        <xdr:cNvSpPr txBox="1"/>
      </xdr:nvSpPr>
      <xdr:spPr>
        <a:xfrm>
          <a:off x="17106900" y="151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103414</xdr:rowOff>
    </xdr:from>
    <xdr:to>
      <xdr:col>24</xdr:col>
      <xdr:colOff>647700</xdr:colOff>
      <xdr:row>88</xdr:row>
      <xdr:rowOff>103414</xdr:rowOff>
    </xdr:to>
    <xdr:cxnSp macro="">
      <xdr:nvCxnSpPr>
        <xdr:cNvPr id="250" name="直線コネクタ 249"/>
        <xdr:cNvCxnSpPr/>
      </xdr:nvCxnSpPr>
      <xdr:spPr>
        <a:xfrm>
          <a:off x="16929100" y="15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1"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2" name="直線コネクタ 251"/>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111277</xdr:rowOff>
    </xdr:from>
    <xdr:to>
      <xdr:col>24</xdr:col>
      <xdr:colOff>558800</xdr:colOff>
      <xdr:row>84</xdr:row>
      <xdr:rowOff>111277</xdr:rowOff>
    </xdr:to>
    <xdr:cxnSp macro="">
      <xdr:nvCxnSpPr>
        <xdr:cNvPr id="253" name="直線コネクタ 252"/>
        <xdr:cNvCxnSpPr/>
      </xdr:nvCxnSpPr>
      <xdr:spPr>
        <a:xfrm>
          <a:off x="16179800" y="145130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4"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5" name="フローチャート : 判断 254"/>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111277</xdr:rowOff>
    </xdr:from>
    <xdr:to>
      <xdr:col>23</xdr:col>
      <xdr:colOff>406400</xdr:colOff>
      <xdr:row>90</xdr:row>
      <xdr:rowOff>59266</xdr:rowOff>
    </xdr:to>
    <xdr:cxnSp macro="">
      <xdr:nvCxnSpPr>
        <xdr:cNvPr id="256" name="直線コネクタ 255"/>
        <xdr:cNvCxnSpPr/>
      </xdr:nvCxnSpPr>
      <xdr:spPr>
        <a:xfrm flipV="1">
          <a:off x="15290800" y="14513077"/>
          <a:ext cx="889000" cy="97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57" name="フローチャート : 判断 256"/>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58" name="テキスト ボックス 257"/>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13305</xdr:rowOff>
    </xdr:from>
    <xdr:to>
      <xdr:col>22</xdr:col>
      <xdr:colOff>203200</xdr:colOff>
      <xdr:row>90</xdr:row>
      <xdr:rowOff>59266</xdr:rowOff>
    </xdr:to>
    <xdr:cxnSp macro="">
      <xdr:nvCxnSpPr>
        <xdr:cNvPr id="259" name="直線コネクタ 258"/>
        <xdr:cNvCxnSpPr/>
      </xdr:nvCxnSpPr>
      <xdr:spPr>
        <a:xfrm>
          <a:off x="14401800" y="1544380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0" name="フローチャート : 判断 259"/>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74282</xdr:rowOff>
    </xdr:from>
    <xdr:ext cx="762000" cy="259045"/>
    <xdr:sp macro="" textlink="">
      <xdr:nvSpPr>
        <xdr:cNvPr id="261" name="テキスト ボックス 260"/>
        <xdr:cNvSpPr txBox="1"/>
      </xdr:nvSpPr>
      <xdr:spPr>
        <a:xfrm>
          <a:off x="14909800" y="1516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99786</xdr:rowOff>
    </xdr:from>
    <xdr:to>
      <xdr:col>21</xdr:col>
      <xdr:colOff>0</xdr:colOff>
      <xdr:row>90</xdr:row>
      <xdr:rowOff>13305</xdr:rowOff>
    </xdr:to>
    <xdr:cxnSp macro="">
      <xdr:nvCxnSpPr>
        <xdr:cNvPr id="262" name="直線コネクタ 261"/>
        <xdr:cNvCxnSpPr/>
      </xdr:nvCxnSpPr>
      <xdr:spPr>
        <a:xfrm>
          <a:off x="13512800" y="14501586"/>
          <a:ext cx="889000" cy="94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133955</xdr:rowOff>
    </xdr:from>
    <xdr:to>
      <xdr:col>21</xdr:col>
      <xdr:colOff>50800</xdr:colOff>
      <xdr:row>90</xdr:row>
      <xdr:rowOff>64105</xdr:rowOff>
    </xdr:to>
    <xdr:sp macro="" textlink="">
      <xdr:nvSpPr>
        <xdr:cNvPr id="263" name="フローチャート : 判断 262"/>
        <xdr:cNvSpPr/>
      </xdr:nvSpPr>
      <xdr:spPr>
        <a:xfrm>
          <a:off x="14351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74282</xdr:rowOff>
    </xdr:from>
    <xdr:ext cx="762000" cy="259045"/>
    <xdr:sp macro="" textlink="">
      <xdr:nvSpPr>
        <xdr:cNvPr id="264" name="テキスト ボックス 263"/>
        <xdr:cNvSpPr txBox="1"/>
      </xdr:nvSpPr>
      <xdr:spPr>
        <a:xfrm>
          <a:off x="14020800" y="1516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83457</xdr:rowOff>
    </xdr:from>
    <xdr:to>
      <xdr:col>19</xdr:col>
      <xdr:colOff>533400</xdr:colOff>
      <xdr:row>85</xdr:row>
      <xdr:rowOff>13607</xdr:rowOff>
    </xdr:to>
    <xdr:sp macro="" textlink="">
      <xdr:nvSpPr>
        <xdr:cNvPr id="265" name="フローチャート : 判断 264"/>
        <xdr:cNvSpPr/>
      </xdr:nvSpPr>
      <xdr:spPr>
        <a:xfrm>
          <a:off x="13462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169834</xdr:rowOff>
    </xdr:from>
    <xdr:ext cx="762000" cy="259045"/>
    <xdr:sp macro="" textlink="">
      <xdr:nvSpPr>
        <xdr:cNvPr id="266" name="テキスト ボックス 265"/>
        <xdr:cNvSpPr txBox="1"/>
      </xdr:nvSpPr>
      <xdr:spPr>
        <a:xfrm>
          <a:off x="13131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60477</xdr:rowOff>
    </xdr:from>
    <xdr:to>
      <xdr:col>24</xdr:col>
      <xdr:colOff>609600</xdr:colOff>
      <xdr:row>84</xdr:row>
      <xdr:rowOff>162077</xdr:rowOff>
    </xdr:to>
    <xdr:sp macro="" textlink="">
      <xdr:nvSpPr>
        <xdr:cNvPr id="272" name="円/楕円 271"/>
        <xdr:cNvSpPr/>
      </xdr:nvSpPr>
      <xdr:spPr>
        <a:xfrm>
          <a:off x="169672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77004</xdr:rowOff>
    </xdr:from>
    <xdr:ext cx="762000" cy="259045"/>
    <xdr:sp macro="" textlink="">
      <xdr:nvSpPr>
        <xdr:cNvPr id="273" name="給与水準   （国との比較）該当値テキスト"/>
        <xdr:cNvSpPr txBox="1"/>
      </xdr:nvSpPr>
      <xdr:spPr>
        <a:xfrm>
          <a:off x="17106900" y="143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60477</xdr:rowOff>
    </xdr:from>
    <xdr:to>
      <xdr:col>23</xdr:col>
      <xdr:colOff>457200</xdr:colOff>
      <xdr:row>84</xdr:row>
      <xdr:rowOff>162077</xdr:rowOff>
    </xdr:to>
    <xdr:sp macro="" textlink="">
      <xdr:nvSpPr>
        <xdr:cNvPr id="274" name="円/楕円 273"/>
        <xdr:cNvSpPr/>
      </xdr:nvSpPr>
      <xdr:spPr>
        <a:xfrm>
          <a:off x="16129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804</xdr:rowOff>
    </xdr:from>
    <xdr:ext cx="736600" cy="259045"/>
    <xdr:sp macro="" textlink="">
      <xdr:nvSpPr>
        <xdr:cNvPr id="275" name="テキスト ボックス 274"/>
        <xdr:cNvSpPr txBox="1"/>
      </xdr:nvSpPr>
      <xdr:spPr>
        <a:xfrm>
          <a:off x="15798800" y="14231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90</xdr:row>
      <xdr:rowOff>8466</xdr:rowOff>
    </xdr:from>
    <xdr:to>
      <xdr:col>22</xdr:col>
      <xdr:colOff>254000</xdr:colOff>
      <xdr:row>90</xdr:row>
      <xdr:rowOff>110066</xdr:rowOff>
    </xdr:to>
    <xdr:sp macro="" textlink="">
      <xdr:nvSpPr>
        <xdr:cNvPr id="276" name="円/楕円 275"/>
        <xdr:cNvSpPr/>
      </xdr:nvSpPr>
      <xdr:spPr>
        <a:xfrm>
          <a:off x="15240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77" name="テキスト ボックス 276"/>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133955</xdr:rowOff>
    </xdr:from>
    <xdr:to>
      <xdr:col>21</xdr:col>
      <xdr:colOff>50800</xdr:colOff>
      <xdr:row>90</xdr:row>
      <xdr:rowOff>64105</xdr:rowOff>
    </xdr:to>
    <xdr:sp macro="" textlink="">
      <xdr:nvSpPr>
        <xdr:cNvPr id="278" name="円/楕円 277"/>
        <xdr:cNvSpPr/>
      </xdr:nvSpPr>
      <xdr:spPr>
        <a:xfrm>
          <a:off x="14351000" y="1539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48882</xdr:rowOff>
    </xdr:from>
    <xdr:ext cx="762000" cy="259045"/>
    <xdr:sp macro="" textlink="">
      <xdr:nvSpPr>
        <xdr:cNvPr id="279" name="テキスト ボックス 278"/>
        <xdr:cNvSpPr txBox="1"/>
      </xdr:nvSpPr>
      <xdr:spPr>
        <a:xfrm>
          <a:off x="14020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80" name="円/楕円 279"/>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160763</xdr:rowOff>
    </xdr:from>
    <xdr:ext cx="762000" cy="259045"/>
    <xdr:sp macro="" textlink="">
      <xdr:nvSpPr>
        <xdr:cNvPr id="281" name="テキスト ボックス 280"/>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「南あわじ市定員適正化計画」に基づき、新規採用者を退職者の</a:t>
          </a:r>
          <a:r>
            <a:rPr kumimoji="1" lang="en-US" altLang="ja-JP" sz="1300">
              <a:latin typeface="ＭＳ Ｐゴシック"/>
            </a:rPr>
            <a:t>1/2</a:t>
          </a:r>
          <a:r>
            <a:rPr kumimoji="1" lang="ja-JP" altLang="en-US" sz="1300">
              <a:latin typeface="ＭＳ Ｐゴシック"/>
            </a:rPr>
            <a:t>以内に抑制してきたことにより、平成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a:t>
          </a:r>
          <a:r>
            <a:rPr kumimoji="1" lang="en-US" altLang="ja-JP" sz="1300">
              <a:latin typeface="ＭＳ Ｐゴシック"/>
            </a:rPr>
            <a:t>661</a:t>
          </a:r>
          <a:r>
            <a:rPr kumimoji="1" lang="ja-JP" altLang="en-US" sz="1300">
              <a:latin typeface="ＭＳ Ｐゴシック"/>
            </a:rPr>
            <a:t>人であった職員数は、平成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日現在で</a:t>
          </a:r>
          <a:r>
            <a:rPr kumimoji="1" lang="en-US" altLang="ja-JP" sz="1300">
              <a:latin typeface="ＭＳ Ｐゴシック"/>
            </a:rPr>
            <a:t>487</a:t>
          </a:r>
          <a:r>
            <a:rPr kumimoji="1" lang="ja-JP" altLang="en-US" sz="1300">
              <a:latin typeface="ＭＳ Ｐゴシック"/>
            </a:rPr>
            <a:t>人となっており</a:t>
          </a:r>
          <a:r>
            <a:rPr kumimoji="1" lang="en-US" altLang="ja-JP" sz="1300">
              <a:latin typeface="ＭＳ Ｐゴシック"/>
            </a:rPr>
            <a:t>174</a:t>
          </a:r>
          <a:r>
            <a:rPr kumimoji="1" lang="ja-JP" altLang="en-US" sz="1300">
              <a:latin typeface="ＭＳ Ｐゴシック"/>
            </a:rPr>
            <a:t>人減少している。当初の計画では平成</a:t>
          </a:r>
          <a:r>
            <a:rPr kumimoji="1" lang="en-US" altLang="ja-JP" sz="1300">
              <a:latin typeface="ＭＳ Ｐゴシック"/>
            </a:rPr>
            <a:t>30</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日における職員数を</a:t>
          </a:r>
          <a:r>
            <a:rPr kumimoji="1" lang="en-US" altLang="ja-JP" sz="1300">
              <a:latin typeface="ＭＳ Ｐゴシック"/>
            </a:rPr>
            <a:t>500</a:t>
          </a:r>
          <a:r>
            <a:rPr kumimoji="1" lang="ja-JP" altLang="en-US" sz="1300">
              <a:latin typeface="ＭＳ Ｐゴシック"/>
            </a:rPr>
            <a:t>人以内とする予定であったが、</a:t>
          </a:r>
          <a:r>
            <a:rPr kumimoji="1" lang="en-US" altLang="ja-JP" sz="1300">
              <a:latin typeface="ＭＳ Ｐゴシック"/>
            </a:rPr>
            <a:t>3</a:t>
          </a:r>
          <a:r>
            <a:rPr kumimoji="1" lang="ja-JP" altLang="en-US" sz="1300">
              <a:latin typeface="ＭＳ Ｐゴシック"/>
            </a:rPr>
            <a:t>年前倒しで目標を達成した。今後も適正な定員管理に努める。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5" name="直線コネクタ 314"/>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6"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7" name="直線コネクタ 316"/>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8"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9" name="直線コネクタ 318"/>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126921</xdr:rowOff>
    </xdr:from>
    <xdr:to>
      <xdr:col>24</xdr:col>
      <xdr:colOff>558800</xdr:colOff>
      <xdr:row>62</xdr:row>
      <xdr:rowOff>14288</xdr:rowOff>
    </xdr:to>
    <xdr:cxnSp macro="">
      <xdr:nvCxnSpPr>
        <xdr:cNvPr id="320" name="直線コネクタ 319"/>
        <xdr:cNvCxnSpPr/>
      </xdr:nvCxnSpPr>
      <xdr:spPr>
        <a:xfrm flipV="1">
          <a:off x="16179800" y="10585371"/>
          <a:ext cx="838200" cy="5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126620</xdr:rowOff>
    </xdr:from>
    <xdr:ext cx="762000" cy="259045"/>
    <xdr:sp macro="" textlink="">
      <xdr:nvSpPr>
        <xdr:cNvPr id="321" name="定員管理の状況平均値テキスト"/>
        <xdr:cNvSpPr txBox="1"/>
      </xdr:nvSpPr>
      <xdr:spPr>
        <a:xfrm>
          <a:off x="17106900" y="10585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2" name="フローチャート : 判断 321"/>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14288</xdr:rowOff>
    </xdr:from>
    <xdr:to>
      <xdr:col>23</xdr:col>
      <xdr:colOff>406400</xdr:colOff>
      <xdr:row>62</xdr:row>
      <xdr:rowOff>39925</xdr:rowOff>
    </xdr:to>
    <xdr:cxnSp macro="">
      <xdr:nvCxnSpPr>
        <xdr:cNvPr id="323" name="直線コネクタ 322"/>
        <xdr:cNvCxnSpPr/>
      </xdr:nvCxnSpPr>
      <xdr:spPr>
        <a:xfrm flipV="1">
          <a:off x="15290800" y="10644188"/>
          <a:ext cx="889000" cy="2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4" name="フローチャート : 判断 323"/>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58914</xdr:rowOff>
    </xdr:from>
    <xdr:ext cx="736600" cy="259045"/>
    <xdr:sp macro="" textlink="">
      <xdr:nvSpPr>
        <xdr:cNvPr id="325" name="テキスト ボックス 324"/>
        <xdr:cNvSpPr txBox="1"/>
      </xdr:nvSpPr>
      <xdr:spPr>
        <a:xfrm>
          <a:off x="15798800" y="10688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39925</xdr:rowOff>
    </xdr:from>
    <xdr:to>
      <xdr:col>22</xdr:col>
      <xdr:colOff>203200</xdr:colOff>
      <xdr:row>62</xdr:row>
      <xdr:rowOff>48975</xdr:rowOff>
    </xdr:to>
    <xdr:cxnSp macro="">
      <xdr:nvCxnSpPr>
        <xdr:cNvPr id="326" name="直線コネクタ 325"/>
        <xdr:cNvCxnSpPr/>
      </xdr:nvCxnSpPr>
      <xdr:spPr>
        <a:xfrm flipV="1">
          <a:off x="14401800" y="10669825"/>
          <a:ext cx="889000" cy="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7" name="フローチャート : 判断 326"/>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94870</xdr:rowOff>
    </xdr:from>
    <xdr:ext cx="762000" cy="259045"/>
    <xdr:sp macro="" textlink="">
      <xdr:nvSpPr>
        <xdr:cNvPr id="328" name="テキスト ボックス 327"/>
        <xdr:cNvSpPr txBox="1"/>
      </xdr:nvSpPr>
      <xdr:spPr>
        <a:xfrm>
          <a:off x="14909800" y="1038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48975</xdr:rowOff>
    </xdr:from>
    <xdr:to>
      <xdr:col>21</xdr:col>
      <xdr:colOff>0</xdr:colOff>
      <xdr:row>62</xdr:row>
      <xdr:rowOff>82153</xdr:rowOff>
    </xdr:to>
    <xdr:cxnSp macro="">
      <xdr:nvCxnSpPr>
        <xdr:cNvPr id="329" name="直線コネクタ 328"/>
        <xdr:cNvCxnSpPr/>
      </xdr:nvCxnSpPr>
      <xdr:spPr>
        <a:xfrm flipV="1">
          <a:off x="13512800" y="10678875"/>
          <a:ext cx="889000" cy="3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0" name="フローチャート : 判断 329"/>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90584</xdr:rowOff>
    </xdr:from>
    <xdr:ext cx="762000" cy="259045"/>
    <xdr:sp macro="" textlink="">
      <xdr:nvSpPr>
        <xdr:cNvPr id="331" name="テキスト ボックス 330"/>
        <xdr:cNvSpPr txBox="1"/>
      </xdr:nvSpPr>
      <xdr:spPr>
        <a:xfrm>
          <a:off x="14020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88185</xdr:rowOff>
    </xdr:from>
    <xdr:to>
      <xdr:col>19</xdr:col>
      <xdr:colOff>533400</xdr:colOff>
      <xdr:row>62</xdr:row>
      <xdr:rowOff>18335</xdr:rowOff>
    </xdr:to>
    <xdr:sp macro="" textlink="">
      <xdr:nvSpPr>
        <xdr:cNvPr id="332" name="フローチャート : 判断 331"/>
        <xdr:cNvSpPr/>
      </xdr:nvSpPr>
      <xdr:spPr>
        <a:xfrm>
          <a:off x="13462000" y="105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28512</xdr:rowOff>
    </xdr:from>
    <xdr:ext cx="762000" cy="259045"/>
    <xdr:sp macro="" textlink="">
      <xdr:nvSpPr>
        <xdr:cNvPr id="333" name="テキスト ボックス 332"/>
        <xdr:cNvSpPr txBox="1"/>
      </xdr:nvSpPr>
      <xdr:spPr>
        <a:xfrm>
          <a:off x="13131800" y="1031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76121</xdr:rowOff>
    </xdr:from>
    <xdr:to>
      <xdr:col>24</xdr:col>
      <xdr:colOff>609600</xdr:colOff>
      <xdr:row>62</xdr:row>
      <xdr:rowOff>6271</xdr:rowOff>
    </xdr:to>
    <xdr:sp macro="" textlink="">
      <xdr:nvSpPr>
        <xdr:cNvPr id="339" name="円/楕円 338"/>
        <xdr:cNvSpPr/>
      </xdr:nvSpPr>
      <xdr:spPr>
        <a:xfrm>
          <a:off x="16967200" y="1053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92648</xdr:rowOff>
    </xdr:from>
    <xdr:ext cx="762000" cy="259045"/>
    <xdr:sp macro="" textlink="">
      <xdr:nvSpPr>
        <xdr:cNvPr id="340" name="定員管理の状況該当値テキスト"/>
        <xdr:cNvSpPr txBox="1"/>
      </xdr:nvSpPr>
      <xdr:spPr>
        <a:xfrm>
          <a:off x="17106900" y="1037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134938</xdr:rowOff>
    </xdr:from>
    <xdr:to>
      <xdr:col>23</xdr:col>
      <xdr:colOff>457200</xdr:colOff>
      <xdr:row>62</xdr:row>
      <xdr:rowOff>65088</xdr:rowOff>
    </xdr:to>
    <xdr:sp macro="" textlink="">
      <xdr:nvSpPr>
        <xdr:cNvPr id="341" name="円/楕円 340"/>
        <xdr:cNvSpPr/>
      </xdr:nvSpPr>
      <xdr:spPr>
        <a:xfrm>
          <a:off x="16129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75265</xdr:rowOff>
    </xdr:from>
    <xdr:ext cx="736600" cy="259045"/>
    <xdr:sp macro="" textlink="">
      <xdr:nvSpPr>
        <xdr:cNvPr id="342" name="テキスト ボックス 341"/>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160575</xdr:rowOff>
    </xdr:from>
    <xdr:to>
      <xdr:col>22</xdr:col>
      <xdr:colOff>254000</xdr:colOff>
      <xdr:row>62</xdr:row>
      <xdr:rowOff>90725</xdr:rowOff>
    </xdr:to>
    <xdr:sp macro="" textlink="">
      <xdr:nvSpPr>
        <xdr:cNvPr id="343" name="円/楕円 342"/>
        <xdr:cNvSpPr/>
      </xdr:nvSpPr>
      <xdr:spPr>
        <a:xfrm>
          <a:off x="15240000" y="1061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75502</xdr:rowOff>
    </xdr:from>
    <xdr:ext cx="762000" cy="259045"/>
    <xdr:sp macro="" textlink="">
      <xdr:nvSpPr>
        <xdr:cNvPr id="344" name="テキスト ボックス 343"/>
        <xdr:cNvSpPr txBox="1"/>
      </xdr:nvSpPr>
      <xdr:spPr>
        <a:xfrm>
          <a:off x="14909800" y="1070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169625</xdr:rowOff>
    </xdr:from>
    <xdr:to>
      <xdr:col>21</xdr:col>
      <xdr:colOff>50800</xdr:colOff>
      <xdr:row>62</xdr:row>
      <xdr:rowOff>99775</xdr:rowOff>
    </xdr:to>
    <xdr:sp macro="" textlink="">
      <xdr:nvSpPr>
        <xdr:cNvPr id="345" name="円/楕円 344"/>
        <xdr:cNvSpPr/>
      </xdr:nvSpPr>
      <xdr:spPr>
        <a:xfrm>
          <a:off x="14351000" y="1062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109952</xdr:rowOff>
    </xdr:from>
    <xdr:ext cx="762000" cy="259045"/>
    <xdr:sp macro="" textlink="">
      <xdr:nvSpPr>
        <xdr:cNvPr id="346" name="テキスト ボックス 345"/>
        <xdr:cNvSpPr txBox="1"/>
      </xdr:nvSpPr>
      <xdr:spPr>
        <a:xfrm>
          <a:off x="14020800" y="10396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31353</xdr:rowOff>
    </xdr:from>
    <xdr:to>
      <xdr:col>19</xdr:col>
      <xdr:colOff>533400</xdr:colOff>
      <xdr:row>62</xdr:row>
      <xdr:rowOff>132953</xdr:rowOff>
    </xdr:to>
    <xdr:sp macro="" textlink="">
      <xdr:nvSpPr>
        <xdr:cNvPr id="347" name="円/楕円 346"/>
        <xdr:cNvSpPr/>
      </xdr:nvSpPr>
      <xdr:spPr>
        <a:xfrm>
          <a:off x="13462000" y="1066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117730</xdr:rowOff>
    </xdr:from>
    <xdr:ext cx="762000" cy="259045"/>
    <xdr:sp macro="" textlink="">
      <xdr:nvSpPr>
        <xdr:cNvPr id="348" name="テキスト ボックス 347"/>
        <xdr:cNvSpPr txBox="1"/>
      </xdr:nvSpPr>
      <xdr:spPr>
        <a:xfrm>
          <a:off x="13131800" y="10747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主要なものとして、下水道事業など過去の大型事業による地方債の元利償還が多額となっており、前年度より</a:t>
          </a:r>
          <a:r>
            <a:rPr kumimoji="1" lang="en-US" altLang="ja-JP" sz="1300">
              <a:latin typeface="ＭＳ Ｐゴシック"/>
            </a:rPr>
            <a:t>0.7</a:t>
          </a:r>
          <a:r>
            <a:rPr kumimoji="1" lang="ja-JP" altLang="en-US" sz="1300">
              <a:latin typeface="ＭＳ Ｐゴシック"/>
            </a:rPr>
            <a:t>ポイント改善したものの類似団体平均と比較すると、依然悪い状況となっている。しかし、財政計画に基づく地方債の発行抑制や定期的な繰上償還の実施により、平成</a:t>
          </a:r>
          <a:r>
            <a:rPr kumimoji="1" lang="en-US" altLang="ja-JP" sz="1300">
              <a:latin typeface="ＭＳ Ｐゴシック"/>
            </a:rPr>
            <a:t>20</a:t>
          </a:r>
          <a:r>
            <a:rPr kumimoji="1" lang="ja-JP" altLang="en-US" sz="1300">
              <a:latin typeface="ＭＳ Ｐゴシック"/>
            </a:rPr>
            <a:t>年度の</a:t>
          </a:r>
          <a:r>
            <a:rPr kumimoji="1" lang="en-US" altLang="ja-JP" sz="1300">
              <a:latin typeface="ＭＳ Ｐゴシック"/>
            </a:rPr>
            <a:t>20.8</a:t>
          </a:r>
          <a:r>
            <a:rPr kumimoji="1" lang="ja-JP" altLang="en-US" sz="1300">
              <a:latin typeface="ＭＳ Ｐゴシック"/>
            </a:rPr>
            <a:t>％をピークに毎年改善している。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7" name="直線コネクタ 376"/>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80"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81" name="直線コネクタ 380"/>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73660</xdr:rowOff>
    </xdr:from>
    <xdr:to>
      <xdr:col>24</xdr:col>
      <xdr:colOff>558800</xdr:colOff>
      <xdr:row>42</xdr:row>
      <xdr:rowOff>129963</xdr:rowOff>
    </xdr:to>
    <xdr:cxnSp macro="">
      <xdr:nvCxnSpPr>
        <xdr:cNvPr id="382" name="直線コネクタ 381"/>
        <xdr:cNvCxnSpPr/>
      </xdr:nvCxnSpPr>
      <xdr:spPr>
        <a:xfrm flipV="1">
          <a:off x="16179800" y="727456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83"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4" name="フローチャート : 判断 383"/>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129963</xdr:rowOff>
    </xdr:from>
    <xdr:to>
      <xdr:col>23</xdr:col>
      <xdr:colOff>406400</xdr:colOff>
      <xdr:row>43</xdr:row>
      <xdr:rowOff>6773</xdr:rowOff>
    </xdr:to>
    <xdr:cxnSp macro="">
      <xdr:nvCxnSpPr>
        <xdr:cNvPr id="385" name="直線コネクタ 384"/>
        <xdr:cNvCxnSpPr/>
      </xdr:nvCxnSpPr>
      <xdr:spPr>
        <a:xfrm flipV="1">
          <a:off x="15290800" y="73308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6" name="フローチャート : 判断 385"/>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137177</xdr:rowOff>
    </xdr:from>
    <xdr:ext cx="736600" cy="259045"/>
    <xdr:sp macro="" textlink="">
      <xdr:nvSpPr>
        <xdr:cNvPr id="387" name="テキスト ボックス 386"/>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6773</xdr:rowOff>
    </xdr:from>
    <xdr:to>
      <xdr:col>22</xdr:col>
      <xdr:colOff>203200</xdr:colOff>
      <xdr:row>43</xdr:row>
      <xdr:rowOff>103294</xdr:rowOff>
    </xdr:to>
    <xdr:cxnSp macro="">
      <xdr:nvCxnSpPr>
        <xdr:cNvPr id="388" name="直線コネクタ 387"/>
        <xdr:cNvCxnSpPr/>
      </xdr:nvCxnSpPr>
      <xdr:spPr>
        <a:xfrm flipV="1">
          <a:off x="14401800" y="737912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9" name="フローチャート : 判断 388"/>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90" name="テキスト ボックス 389"/>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103294</xdr:rowOff>
    </xdr:from>
    <xdr:to>
      <xdr:col>21</xdr:col>
      <xdr:colOff>0</xdr:colOff>
      <xdr:row>44</xdr:row>
      <xdr:rowOff>100754</xdr:rowOff>
    </xdr:to>
    <xdr:cxnSp macro="">
      <xdr:nvCxnSpPr>
        <xdr:cNvPr id="391" name="直線コネクタ 390"/>
        <xdr:cNvCxnSpPr/>
      </xdr:nvCxnSpPr>
      <xdr:spPr>
        <a:xfrm flipV="1">
          <a:off x="13512800" y="747564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2" name="フローチャート : 判断 391"/>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126594</xdr:rowOff>
    </xdr:from>
    <xdr:ext cx="762000" cy="259045"/>
    <xdr:sp macro="" textlink="">
      <xdr:nvSpPr>
        <xdr:cNvPr id="393" name="テキスト ボックス 392"/>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4" name="フローチャート : 判断 393"/>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134637</xdr:rowOff>
    </xdr:from>
    <xdr:ext cx="762000" cy="259045"/>
    <xdr:sp macro="" textlink="">
      <xdr:nvSpPr>
        <xdr:cNvPr id="395" name="テキスト ボックス 394"/>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22860</xdr:rowOff>
    </xdr:from>
    <xdr:to>
      <xdr:col>24</xdr:col>
      <xdr:colOff>609600</xdr:colOff>
      <xdr:row>42</xdr:row>
      <xdr:rowOff>124460</xdr:rowOff>
    </xdr:to>
    <xdr:sp macro="" textlink="">
      <xdr:nvSpPr>
        <xdr:cNvPr id="401" name="円/楕円 400"/>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166387</xdr:rowOff>
    </xdr:from>
    <xdr:ext cx="762000" cy="259045"/>
    <xdr:sp macro="" textlink="">
      <xdr:nvSpPr>
        <xdr:cNvPr id="402"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79163</xdr:rowOff>
    </xdr:from>
    <xdr:to>
      <xdr:col>23</xdr:col>
      <xdr:colOff>457200</xdr:colOff>
      <xdr:row>43</xdr:row>
      <xdr:rowOff>9313</xdr:rowOff>
    </xdr:to>
    <xdr:sp macro="" textlink="">
      <xdr:nvSpPr>
        <xdr:cNvPr id="403" name="円/楕円 402"/>
        <xdr:cNvSpPr/>
      </xdr:nvSpPr>
      <xdr:spPr>
        <a:xfrm>
          <a:off x="16129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165540</xdr:rowOff>
    </xdr:from>
    <xdr:ext cx="736600" cy="259045"/>
    <xdr:sp macro="" textlink="">
      <xdr:nvSpPr>
        <xdr:cNvPr id="404" name="テキスト ボックス 403"/>
        <xdr:cNvSpPr txBox="1"/>
      </xdr:nvSpPr>
      <xdr:spPr>
        <a:xfrm>
          <a:off x="15798800" y="736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127423</xdr:rowOff>
    </xdr:from>
    <xdr:to>
      <xdr:col>22</xdr:col>
      <xdr:colOff>254000</xdr:colOff>
      <xdr:row>43</xdr:row>
      <xdr:rowOff>57573</xdr:rowOff>
    </xdr:to>
    <xdr:sp macro="" textlink="">
      <xdr:nvSpPr>
        <xdr:cNvPr id="405" name="円/楕円 404"/>
        <xdr:cNvSpPr/>
      </xdr:nvSpPr>
      <xdr:spPr>
        <a:xfrm>
          <a:off x="15240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42350</xdr:rowOff>
    </xdr:from>
    <xdr:ext cx="762000" cy="259045"/>
    <xdr:sp macro="" textlink="">
      <xdr:nvSpPr>
        <xdr:cNvPr id="406" name="テキスト ボックス 405"/>
        <xdr:cNvSpPr txBox="1"/>
      </xdr:nvSpPr>
      <xdr:spPr>
        <a:xfrm>
          <a:off x="14909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52494</xdr:rowOff>
    </xdr:from>
    <xdr:to>
      <xdr:col>21</xdr:col>
      <xdr:colOff>50800</xdr:colOff>
      <xdr:row>43</xdr:row>
      <xdr:rowOff>154094</xdr:rowOff>
    </xdr:to>
    <xdr:sp macro="" textlink="">
      <xdr:nvSpPr>
        <xdr:cNvPr id="407" name="円/楕円 406"/>
        <xdr:cNvSpPr/>
      </xdr:nvSpPr>
      <xdr:spPr>
        <a:xfrm>
          <a:off x="14351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138871</xdr:rowOff>
    </xdr:from>
    <xdr:ext cx="762000" cy="259045"/>
    <xdr:sp macro="" textlink="">
      <xdr:nvSpPr>
        <xdr:cNvPr id="408" name="テキスト ボックス 407"/>
        <xdr:cNvSpPr txBox="1"/>
      </xdr:nvSpPr>
      <xdr:spPr>
        <a:xfrm>
          <a:off x="14020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49954</xdr:rowOff>
    </xdr:from>
    <xdr:to>
      <xdr:col>19</xdr:col>
      <xdr:colOff>533400</xdr:colOff>
      <xdr:row>44</xdr:row>
      <xdr:rowOff>151554</xdr:rowOff>
    </xdr:to>
    <xdr:sp macro="" textlink="">
      <xdr:nvSpPr>
        <xdr:cNvPr id="409" name="円/楕円 408"/>
        <xdr:cNvSpPr/>
      </xdr:nvSpPr>
      <xdr:spPr>
        <a:xfrm>
          <a:off x="13462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136331</xdr:rowOff>
    </xdr:from>
    <xdr:ext cx="762000" cy="259045"/>
    <xdr:sp macro="" textlink="">
      <xdr:nvSpPr>
        <xdr:cNvPr id="410" name="テキスト ボックス 409"/>
        <xdr:cNvSpPr txBox="1"/>
      </xdr:nvSpPr>
      <xdr:spPr>
        <a:xfrm>
          <a:off x="13131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2.3</a:t>
          </a:r>
          <a:r>
            <a:rPr kumimoji="1" lang="ja-JP" altLang="en-US" sz="1300">
              <a:latin typeface="ＭＳ Ｐゴシック"/>
            </a:rPr>
            <a:t>ポイント改善した。基金残高の増加や下水道起債残高の減少による公営企業等繰入見込額などの改善要因があるものの、一部事務組合への公債費相当負担額の増加等の悪化要因により改善幅が抑えられている。また、類似団体平均と比較すると悪い水準となっている要因は、合併前から実施してきた生活基盤整備のために発行した地方債による影響と、下水道事業の赤字補てん的な繰出金が多額となっていることである。</a:t>
          </a:r>
          <a:endParaRPr kumimoji="1" lang="en-US" altLang="ja-JP" sz="1300">
            <a:latin typeface="ＭＳ Ｐゴシック"/>
          </a:endParaRPr>
        </a:p>
        <a:p>
          <a:r>
            <a:rPr kumimoji="1" lang="ja-JP" altLang="en-US" sz="1300">
              <a:latin typeface="ＭＳ Ｐゴシック"/>
            </a:rPr>
            <a:t>　今後も計画的な繰上償還の実施により、更なる改善を目指す。</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9" name="直線コネクタ 438"/>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0"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1" name="直線コネクタ 440"/>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974</xdr:rowOff>
    </xdr:from>
    <xdr:to>
      <xdr:col>24</xdr:col>
      <xdr:colOff>558800</xdr:colOff>
      <xdr:row>20</xdr:row>
      <xdr:rowOff>19473</xdr:rowOff>
    </xdr:to>
    <xdr:cxnSp macro="">
      <xdr:nvCxnSpPr>
        <xdr:cNvPr id="444" name="直線コネクタ 443"/>
        <xdr:cNvCxnSpPr/>
      </xdr:nvCxnSpPr>
      <xdr:spPr>
        <a:xfrm flipV="1">
          <a:off x="16179800" y="3429974"/>
          <a:ext cx="8382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155550</xdr:rowOff>
    </xdr:from>
    <xdr:ext cx="762000" cy="259045"/>
    <xdr:sp macro="" textlink="">
      <xdr:nvSpPr>
        <xdr:cNvPr id="445" name="将来負担の状況平均値テキスト"/>
        <xdr:cNvSpPr txBox="1"/>
      </xdr:nvSpPr>
      <xdr:spPr>
        <a:xfrm>
          <a:off x="17106900" y="2555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6" name="フローチャート : 判断 445"/>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19473</xdr:rowOff>
    </xdr:from>
    <xdr:to>
      <xdr:col>23</xdr:col>
      <xdr:colOff>406400</xdr:colOff>
      <xdr:row>20</xdr:row>
      <xdr:rowOff>143340</xdr:rowOff>
    </xdr:to>
    <xdr:cxnSp macro="">
      <xdr:nvCxnSpPr>
        <xdr:cNvPr id="447" name="直線コネクタ 446"/>
        <xdr:cNvCxnSpPr/>
      </xdr:nvCxnSpPr>
      <xdr:spPr>
        <a:xfrm flipV="1">
          <a:off x="15290800" y="3448473"/>
          <a:ext cx="889000" cy="12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8" name="フローチャート : 判断 447"/>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113132</xdr:rowOff>
    </xdr:from>
    <xdr:ext cx="736600" cy="259045"/>
    <xdr:sp macro="" textlink="">
      <xdr:nvSpPr>
        <xdr:cNvPr id="449" name="テキスト ボックス 448"/>
        <xdr:cNvSpPr txBox="1"/>
      </xdr:nvSpPr>
      <xdr:spPr>
        <a:xfrm>
          <a:off x="15798800" y="251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143340</xdr:rowOff>
    </xdr:from>
    <xdr:to>
      <xdr:col>22</xdr:col>
      <xdr:colOff>203200</xdr:colOff>
      <xdr:row>21</xdr:row>
      <xdr:rowOff>46694</xdr:rowOff>
    </xdr:to>
    <xdr:cxnSp macro="">
      <xdr:nvCxnSpPr>
        <xdr:cNvPr id="450" name="直線コネクタ 449"/>
        <xdr:cNvCxnSpPr/>
      </xdr:nvCxnSpPr>
      <xdr:spPr>
        <a:xfrm flipV="1">
          <a:off x="14401800" y="3572340"/>
          <a:ext cx="889000" cy="7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51" name="フローチャート : 判断 450"/>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52" name="テキスト ボックス 451"/>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46694</xdr:rowOff>
    </xdr:from>
    <xdr:to>
      <xdr:col>21</xdr:col>
      <xdr:colOff>0</xdr:colOff>
      <xdr:row>22</xdr:row>
      <xdr:rowOff>90805</xdr:rowOff>
    </xdr:to>
    <xdr:cxnSp macro="">
      <xdr:nvCxnSpPr>
        <xdr:cNvPr id="453" name="直線コネクタ 452"/>
        <xdr:cNvCxnSpPr/>
      </xdr:nvCxnSpPr>
      <xdr:spPr>
        <a:xfrm flipV="1">
          <a:off x="13512800" y="3647144"/>
          <a:ext cx="889000" cy="21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15706</xdr:rowOff>
    </xdr:from>
    <xdr:to>
      <xdr:col>21</xdr:col>
      <xdr:colOff>50800</xdr:colOff>
      <xdr:row>17</xdr:row>
      <xdr:rowOff>117306</xdr:rowOff>
    </xdr:to>
    <xdr:sp macro="" textlink="">
      <xdr:nvSpPr>
        <xdr:cNvPr id="454" name="フローチャート : 判断 453"/>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127483</xdr:rowOff>
    </xdr:from>
    <xdr:ext cx="762000" cy="259045"/>
    <xdr:sp macro="" textlink="">
      <xdr:nvSpPr>
        <xdr:cNvPr id="455" name="テキスト ボックス 454"/>
        <xdr:cNvSpPr txBox="1"/>
      </xdr:nvSpPr>
      <xdr:spPr>
        <a:xfrm>
          <a:off x="14020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149225</xdr:rowOff>
    </xdr:from>
    <xdr:to>
      <xdr:col>19</xdr:col>
      <xdr:colOff>533400</xdr:colOff>
      <xdr:row>18</xdr:row>
      <xdr:rowOff>79375</xdr:rowOff>
    </xdr:to>
    <xdr:sp macro="" textlink="">
      <xdr:nvSpPr>
        <xdr:cNvPr id="456" name="フローチャート : 判断 455"/>
        <xdr:cNvSpPr/>
      </xdr:nvSpPr>
      <xdr:spPr>
        <a:xfrm>
          <a:off x="13462000" y="306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89552</xdr:rowOff>
    </xdr:from>
    <xdr:ext cx="762000" cy="259045"/>
    <xdr:sp macro="" textlink="">
      <xdr:nvSpPr>
        <xdr:cNvPr id="457" name="テキスト ボックス 456"/>
        <xdr:cNvSpPr txBox="1"/>
      </xdr:nvSpPr>
      <xdr:spPr>
        <a:xfrm>
          <a:off x="13131800" y="283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121624</xdr:rowOff>
    </xdr:from>
    <xdr:to>
      <xdr:col>24</xdr:col>
      <xdr:colOff>609600</xdr:colOff>
      <xdr:row>20</xdr:row>
      <xdr:rowOff>51774</xdr:rowOff>
    </xdr:to>
    <xdr:sp macro="" textlink="">
      <xdr:nvSpPr>
        <xdr:cNvPr id="463" name="円/楕円 462"/>
        <xdr:cNvSpPr/>
      </xdr:nvSpPr>
      <xdr:spPr>
        <a:xfrm>
          <a:off x="16967200" y="337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93701</xdr:rowOff>
    </xdr:from>
    <xdr:ext cx="762000" cy="259045"/>
    <xdr:sp macro="" textlink="">
      <xdr:nvSpPr>
        <xdr:cNvPr id="464" name="将来負担の状況該当値テキスト"/>
        <xdr:cNvSpPr txBox="1"/>
      </xdr:nvSpPr>
      <xdr:spPr>
        <a:xfrm>
          <a:off x="17106900" y="3351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131.7</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140123</xdr:rowOff>
    </xdr:from>
    <xdr:to>
      <xdr:col>23</xdr:col>
      <xdr:colOff>457200</xdr:colOff>
      <xdr:row>20</xdr:row>
      <xdr:rowOff>70273</xdr:rowOff>
    </xdr:to>
    <xdr:sp macro="" textlink="">
      <xdr:nvSpPr>
        <xdr:cNvPr id="465" name="円/楕円 464"/>
        <xdr:cNvSpPr/>
      </xdr:nvSpPr>
      <xdr:spPr>
        <a:xfrm>
          <a:off x="16129000" y="339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55050</xdr:rowOff>
    </xdr:from>
    <xdr:ext cx="736600" cy="259045"/>
    <xdr:sp macro="" textlink="">
      <xdr:nvSpPr>
        <xdr:cNvPr id="466" name="テキスト ボックス 465"/>
        <xdr:cNvSpPr txBox="1"/>
      </xdr:nvSpPr>
      <xdr:spPr>
        <a:xfrm>
          <a:off x="15798800" y="348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92540</xdr:rowOff>
    </xdr:from>
    <xdr:to>
      <xdr:col>22</xdr:col>
      <xdr:colOff>254000</xdr:colOff>
      <xdr:row>21</xdr:row>
      <xdr:rowOff>22690</xdr:rowOff>
    </xdr:to>
    <xdr:sp macro="" textlink="">
      <xdr:nvSpPr>
        <xdr:cNvPr id="467" name="円/楕円 466"/>
        <xdr:cNvSpPr/>
      </xdr:nvSpPr>
      <xdr:spPr>
        <a:xfrm>
          <a:off x="15240000" y="352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7467</xdr:rowOff>
    </xdr:from>
    <xdr:ext cx="762000" cy="259045"/>
    <xdr:sp macro="" textlink="">
      <xdr:nvSpPr>
        <xdr:cNvPr id="468" name="テキスト ボックス 467"/>
        <xdr:cNvSpPr txBox="1"/>
      </xdr:nvSpPr>
      <xdr:spPr>
        <a:xfrm>
          <a:off x="14909800" y="360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149.4</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167344</xdr:rowOff>
    </xdr:from>
    <xdr:to>
      <xdr:col>21</xdr:col>
      <xdr:colOff>50800</xdr:colOff>
      <xdr:row>21</xdr:row>
      <xdr:rowOff>97494</xdr:rowOff>
    </xdr:to>
    <xdr:sp macro="" textlink="">
      <xdr:nvSpPr>
        <xdr:cNvPr id="469" name="円/楕円 468"/>
        <xdr:cNvSpPr/>
      </xdr:nvSpPr>
      <xdr:spPr>
        <a:xfrm>
          <a:off x="14351000" y="359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82271</xdr:rowOff>
    </xdr:from>
    <xdr:ext cx="762000" cy="259045"/>
    <xdr:sp macro="" textlink="">
      <xdr:nvSpPr>
        <xdr:cNvPr id="470" name="テキスト ボックス 469"/>
        <xdr:cNvSpPr txBox="1"/>
      </xdr:nvSpPr>
      <xdr:spPr>
        <a:xfrm>
          <a:off x="14020800" y="3682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158.7</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40005</xdr:rowOff>
    </xdr:from>
    <xdr:to>
      <xdr:col>19</xdr:col>
      <xdr:colOff>533400</xdr:colOff>
      <xdr:row>22</xdr:row>
      <xdr:rowOff>141605</xdr:rowOff>
    </xdr:to>
    <xdr:sp macro="" textlink="">
      <xdr:nvSpPr>
        <xdr:cNvPr id="471" name="円/楕円 470"/>
        <xdr:cNvSpPr/>
      </xdr:nvSpPr>
      <xdr:spPr>
        <a:xfrm>
          <a:off x="13462000" y="381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126382</xdr:rowOff>
    </xdr:from>
    <xdr:ext cx="762000" cy="259045"/>
    <xdr:sp macro="" textlink="">
      <xdr:nvSpPr>
        <xdr:cNvPr id="472" name="テキスト ボックス 471"/>
        <xdr:cNvSpPr txBox="1"/>
      </xdr:nvSpPr>
      <xdr:spPr>
        <a:xfrm>
          <a:off x="13131800" y="389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兵庫県南あわじ市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49,847
49,592
229.01
30,290,557
29,416,295
739,210
16,892,441
36,984,503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131.7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人件費に係る経常収支比率は類似団体と比較すると良い水準となっている。これは過去に給料表及び管理職手当等の見直しや、</a:t>
          </a:r>
          <a:r>
            <a:rPr kumimoji="1" lang="en-US" altLang="ja-JP" sz="1300" baseline="0">
              <a:latin typeface="ＭＳ Ｐゴシック"/>
            </a:rPr>
            <a:t>55</a:t>
          </a:r>
          <a:r>
            <a:rPr kumimoji="1" lang="ja-JP" altLang="en-US" sz="1300" baseline="0">
              <a:latin typeface="ＭＳ Ｐゴシック"/>
            </a:rPr>
            <a:t>歳昇給抑制、定員管理の当初計画の前倒しなどの取り組みを実施してきたことによる。職員数で「平成</a:t>
          </a:r>
          <a:r>
            <a:rPr kumimoji="1" lang="en-US" altLang="ja-JP" sz="1300" baseline="0">
              <a:latin typeface="ＭＳ Ｐゴシック"/>
            </a:rPr>
            <a:t>30</a:t>
          </a:r>
          <a:r>
            <a:rPr kumimoji="1" lang="ja-JP" altLang="en-US" sz="1300" baseline="0">
              <a:latin typeface="ＭＳ Ｐゴシック"/>
            </a:rPr>
            <a:t>年</a:t>
          </a:r>
          <a:r>
            <a:rPr kumimoji="1" lang="en-US" altLang="ja-JP" sz="1300" baseline="0">
              <a:latin typeface="ＭＳ Ｐゴシック"/>
            </a:rPr>
            <a:t>4</a:t>
          </a:r>
          <a:r>
            <a:rPr kumimoji="1" lang="ja-JP" altLang="en-US" sz="1300" baseline="0">
              <a:latin typeface="ＭＳ Ｐゴシック"/>
            </a:rPr>
            <a:t>月</a:t>
          </a:r>
          <a:r>
            <a:rPr kumimoji="1" lang="en-US" altLang="ja-JP" sz="1300" baseline="0">
              <a:latin typeface="ＭＳ Ｐゴシック"/>
            </a:rPr>
            <a:t>1</a:t>
          </a:r>
          <a:r>
            <a:rPr kumimoji="1" lang="ja-JP" altLang="en-US" sz="1300" baseline="0">
              <a:latin typeface="ＭＳ Ｐゴシック"/>
            </a:rPr>
            <a:t>日現在</a:t>
          </a:r>
          <a:r>
            <a:rPr kumimoji="1" lang="en-US" altLang="ja-JP" sz="1300" baseline="0">
              <a:latin typeface="ＭＳ Ｐゴシック"/>
            </a:rPr>
            <a:t>500</a:t>
          </a:r>
          <a:r>
            <a:rPr kumimoji="1" lang="ja-JP" altLang="en-US" sz="1300" baseline="0">
              <a:latin typeface="ＭＳ Ｐゴシック"/>
            </a:rPr>
            <a:t>人」の目標を平成</a:t>
          </a:r>
          <a:r>
            <a:rPr kumimoji="1" lang="en-US" altLang="ja-JP" sz="1300" baseline="0">
              <a:latin typeface="ＭＳ Ｐゴシック"/>
            </a:rPr>
            <a:t>26</a:t>
          </a:r>
          <a:r>
            <a:rPr kumimoji="1" lang="ja-JP" altLang="en-US" sz="1300" baseline="0">
              <a:latin typeface="ＭＳ Ｐゴシック"/>
            </a:rPr>
            <a:t>年度に達成できたことも主な要因である。引き続き「定員適正化計画」に基づく定員管理を実施していく。</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105228</xdr:rowOff>
    </xdr:to>
    <xdr:cxnSp macro="">
      <xdr:nvCxnSpPr>
        <xdr:cNvPr id="61" name="直線コネクタ 60"/>
        <xdr:cNvCxnSpPr/>
      </xdr:nvCxnSpPr>
      <xdr:spPr>
        <a:xfrm flipV="1">
          <a:off x="4826000" y="58039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77305</xdr:rowOff>
    </xdr:from>
    <xdr:ext cx="762000" cy="259045"/>
    <xdr:sp macro="" textlink="">
      <xdr:nvSpPr>
        <xdr:cNvPr id="62" name="人件費最小値テキスト"/>
        <xdr:cNvSpPr txBox="1"/>
      </xdr:nvSpPr>
      <xdr:spPr>
        <a:xfrm>
          <a:off x="4914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42</xdr:row>
      <xdr:rowOff>105228</xdr:rowOff>
    </xdr:from>
    <xdr:to>
      <xdr:col>7</xdr:col>
      <xdr:colOff>104775</xdr:colOff>
      <xdr:row>42</xdr:row>
      <xdr:rowOff>105228</xdr:rowOff>
    </xdr:to>
    <xdr:cxnSp macro="">
      <xdr:nvCxnSpPr>
        <xdr:cNvPr id="63" name="直線コネクタ 62"/>
        <xdr:cNvCxnSpPr/>
      </xdr:nvCxnSpPr>
      <xdr:spPr>
        <a:xfrm>
          <a:off x="4737100" y="73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159657</xdr:rowOff>
    </xdr:from>
    <xdr:to>
      <xdr:col>7</xdr:col>
      <xdr:colOff>15875</xdr:colOff>
      <xdr:row>35</xdr:row>
      <xdr:rowOff>31750</xdr:rowOff>
    </xdr:to>
    <xdr:cxnSp macro="">
      <xdr:nvCxnSpPr>
        <xdr:cNvPr id="66" name="直線コネクタ 65"/>
        <xdr:cNvCxnSpPr/>
      </xdr:nvCxnSpPr>
      <xdr:spPr>
        <a:xfrm>
          <a:off x="3987800" y="59889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159657</xdr:rowOff>
    </xdr:from>
    <xdr:to>
      <xdr:col>5</xdr:col>
      <xdr:colOff>549275</xdr:colOff>
      <xdr:row>35</xdr:row>
      <xdr:rowOff>118836</xdr:rowOff>
    </xdr:to>
    <xdr:cxnSp macro="">
      <xdr:nvCxnSpPr>
        <xdr:cNvPr id="69" name="直線コネクタ 68"/>
        <xdr:cNvCxnSpPr/>
      </xdr:nvCxnSpPr>
      <xdr:spPr>
        <a:xfrm flipV="1">
          <a:off x="3098800" y="59889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0" name="フローチャート : 判断 69"/>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21062</xdr:rowOff>
    </xdr:from>
    <xdr:ext cx="736600" cy="259045"/>
    <xdr:sp macro="" textlink="">
      <xdr:nvSpPr>
        <xdr:cNvPr id="71" name="テキスト ボックス 70"/>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118836</xdr:rowOff>
    </xdr:from>
    <xdr:to>
      <xdr:col>4</xdr:col>
      <xdr:colOff>346075</xdr:colOff>
      <xdr:row>36</xdr:row>
      <xdr:rowOff>34472</xdr:rowOff>
    </xdr:to>
    <xdr:cxnSp macro="">
      <xdr:nvCxnSpPr>
        <xdr:cNvPr id="72" name="直線コネクタ 71"/>
        <xdr:cNvCxnSpPr/>
      </xdr:nvCxnSpPr>
      <xdr:spPr>
        <a:xfrm flipV="1">
          <a:off x="2209800" y="6119586"/>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3" name="フローチャート : 判断 72"/>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108149</xdr:rowOff>
    </xdr:from>
    <xdr:ext cx="762000" cy="259045"/>
    <xdr:sp macro="" textlink="">
      <xdr:nvSpPr>
        <xdr:cNvPr id="74" name="テキスト ボックス 73"/>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34472</xdr:rowOff>
    </xdr:from>
    <xdr:to>
      <xdr:col>3</xdr:col>
      <xdr:colOff>142875</xdr:colOff>
      <xdr:row>36</xdr:row>
      <xdr:rowOff>78014</xdr:rowOff>
    </xdr:to>
    <xdr:cxnSp macro="">
      <xdr:nvCxnSpPr>
        <xdr:cNvPr id="75" name="直線コネクタ 74"/>
        <xdr:cNvCxnSpPr/>
      </xdr:nvCxnSpPr>
      <xdr:spPr>
        <a:xfrm flipV="1">
          <a:off x="1320800" y="62066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6" name="フローチャート : 判断 75"/>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77" name="テキスト ボックス 76"/>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106136</xdr:rowOff>
    </xdr:from>
    <xdr:to>
      <xdr:col>1</xdr:col>
      <xdr:colOff>676275</xdr:colOff>
      <xdr:row>38</xdr:row>
      <xdr:rowOff>36286</xdr:rowOff>
    </xdr:to>
    <xdr:sp macro="" textlink="">
      <xdr:nvSpPr>
        <xdr:cNvPr id="78" name="フローチャート : 判断 77"/>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21062</xdr:rowOff>
    </xdr:from>
    <xdr:ext cx="762000" cy="259045"/>
    <xdr:sp macro="" textlink="">
      <xdr:nvSpPr>
        <xdr:cNvPr id="79" name="テキスト ボックス 78"/>
        <xdr:cNvSpPr txBox="1"/>
      </xdr:nvSpPr>
      <xdr:spPr>
        <a:xfrm>
          <a:off x="939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152400</xdr:rowOff>
    </xdr:from>
    <xdr:to>
      <xdr:col>7</xdr:col>
      <xdr:colOff>66675</xdr:colOff>
      <xdr:row>35</xdr:row>
      <xdr:rowOff>82550</xdr:rowOff>
    </xdr:to>
    <xdr:sp macro="" textlink="">
      <xdr:nvSpPr>
        <xdr:cNvPr id="85" name="円/楕円 84"/>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168927</xdr:rowOff>
    </xdr:from>
    <xdr:ext cx="762000" cy="259045"/>
    <xdr:sp macro="" textlink="">
      <xdr:nvSpPr>
        <xdr:cNvPr id="86"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108857</xdr:rowOff>
    </xdr:from>
    <xdr:to>
      <xdr:col>5</xdr:col>
      <xdr:colOff>600075</xdr:colOff>
      <xdr:row>35</xdr:row>
      <xdr:rowOff>39007</xdr:rowOff>
    </xdr:to>
    <xdr:sp macro="" textlink="">
      <xdr:nvSpPr>
        <xdr:cNvPr id="87" name="円/楕円 86"/>
        <xdr:cNvSpPr/>
      </xdr:nvSpPr>
      <xdr:spPr>
        <a:xfrm>
          <a:off x="3937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49184</xdr:rowOff>
    </xdr:from>
    <xdr:ext cx="736600" cy="259045"/>
    <xdr:sp macro="" textlink="">
      <xdr:nvSpPr>
        <xdr:cNvPr id="88" name="テキスト ボックス 87"/>
        <xdr:cNvSpPr txBox="1"/>
      </xdr:nvSpPr>
      <xdr:spPr>
        <a:xfrm>
          <a:off x="3606800" y="570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68036</xdr:rowOff>
    </xdr:from>
    <xdr:to>
      <xdr:col>4</xdr:col>
      <xdr:colOff>396875</xdr:colOff>
      <xdr:row>35</xdr:row>
      <xdr:rowOff>169636</xdr:rowOff>
    </xdr:to>
    <xdr:sp macro="" textlink="">
      <xdr:nvSpPr>
        <xdr:cNvPr id="89" name="円/楕円 88"/>
        <xdr:cNvSpPr/>
      </xdr:nvSpPr>
      <xdr:spPr>
        <a:xfrm>
          <a:off x="3048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8363</xdr:rowOff>
    </xdr:from>
    <xdr:ext cx="762000" cy="259045"/>
    <xdr:sp macro="" textlink="">
      <xdr:nvSpPr>
        <xdr:cNvPr id="90" name="テキスト ボックス 89"/>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155122</xdr:rowOff>
    </xdr:from>
    <xdr:to>
      <xdr:col>3</xdr:col>
      <xdr:colOff>193675</xdr:colOff>
      <xdr:row>36</xdr:row>
      <xdr:rowOff>85272</xdr:rowOff>
    </xdr:to>
    <xdr:sp macro="" textlink="">
      <xdr:nvSpPr>
        <xdr:cNvPr id="91" name="円/楕円 90"/>
        <xdr:cNvSpPr/>
      </xdr:nvSpPr>
      <xdr:spPr>
        <a:xfrm>
          <a:off x="21590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95449</xdr:rowOff>
    </xdr:from>
    <xdr:ext cx="762000" cy="259045"/>
    <xdr:sp macro="" textlink="">
      <xdr:nvSpPr>
        <xdr:cNvPr id="92" name="テキスト ボックス 91"/>
        <xdr:cNvSpPr txBox="1"/>
      </xdr:nvSpPr>
      <xdr:spPr>
        <a:xfrm>
          <a:off x="1828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93" name="円/楕円 92"/>
        <xdr:cNvSpPr/>
      </xdr:nvSpPr>
      <xdr:spPr>
        <a:xfrm>
          <a:off x="1270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94" name="テキスト ボックス 93"/>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かかる経常収支比率は類似団体平均より良い水準となっている。物品の一元管理やデマンド監視装置の設置による最大需要電力の管理、職員の努力による外部委託（清掃等）の削減や指定管理者制度の活用推進など、経費抑制に対する取り組みによる。今後も「後期実施計画」や「財政計画」に基づき一層の経費削減に努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4" name="直線コネクタ 123"/>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5"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6" name="直線コネクタ 125"/>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97064</xdr:rowOff>
    </xdr:from>
    <xdr:to>
      <xdr:col>24</xdr:col>
      <xdr:colOff>31750</xdr:colOff>
      <xdr:row>15</xdr:row>
      <xdr:rowOff>140607</xdr:rowOff>
    </xdr:to>
    <xdr:cxnSp macro="">
      <xdr:nvCxnSpPr>
        <xdr:cNvPr id="129" name="直線コネクタ 128"/>
        <xdr:cNvCxnSpPr/>
      </xdr:nvCxnSpPr>
      <xdr:spPr>
        <a:xfrm>
          <a:off x="15671800" y="26688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148771</xdr:rowOff>
    </xdr:from>
    <xdr:to>
      <xdr:col>22</xdr:col>
      <xdr:colOff>565150</xdr:colOff>
      <xdr:row>15</xdr:row>
      <xdr:rowOff>97064</xdr:rowOff>
    </xdr:to>
    <xdr:cxnSp macro="">
      <xdr:nvCxnSpPr>
        <xdr:cNvPr id="132" name="直線コネクタ 131"/>
        <xdr:cNvCxnSpPr/>
      </xdr:nvCxnSpPr>
      <xdr:spPr>
        <a:xfrm>
          <a:off x="14782800" y="2549071"/>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146248</xdr:rowOff>
    </xdr:from>
    <xdr:ext cx="736600" cy="259045"/>
    <xdr:sp macro="" textlink="">
      <xdr:nvSpPr>
        <xdr:cNvPr id="134" name="テキスト ボックス 133"/>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127000</xdr:rowOff>
    </xdr:from>
    <xdr:to>
      <xdr:col>21</xdr:col>
      <xdr:colOff>361950</xdr:colOff>
      <xdr:row>14</xdr:row>
      <xdr:rowOff>148771</xdr:rowOff>
    </xdr:to>
    <xdr:cxnSp macro="">
      <xdr:nvCxnSpPr>
        <xdr:cNvPr id="135" name="直線コネクタ 134"/>
        <xdr:cNvCxnSpPr/>
      </xdr:nvCxnSpPr>
      <xdr:spPr>
        <a:xfrm>
          <a:off x="13893800" y="25273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6" name="フローチャート :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102706</xdr:rowOff>
    </xdr:from>
    <xdr:ext cx="762000" cy="259045"/>
    <xdr:sp macro="" textlink="">
      <xdr:nvSpPr>
        <xdr:cNvPr id="137" name="テキスト ボックス 136"/>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14</xdr:row>
      <xdr:rowOff>127000</xdr:rowOff>
    </xdr:to>
    <xdr:cxnSp macro="">
      <xdr:nvCxnSpPr>
        <xdr:cNvPr id="138" name="直線コネクタ 137"/>
        <xdr:cNvCxnSpPr/>
      </xdr:nvCxnSpPr>
      <xdr:spPr>
        <a:xfrm>
          <a:off x="13004800" y="252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9" name="フローチャート :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40" name="テキスト ボックス 139"/>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27214</xdr:rowOff>
    </xdr:from>
    <xdr:to>
      <xdr:col>19</xdr:col>
      <xdr:colOff>6350</xdr:colOff>
      <xdr:row>16</xdr:row>
      <xdr:rowOff>128814</xdr:rowOff>
    </xdr:to>
    <xdr:sp macro="" textlink="">
      <xdr:nvSpPr>
        <xdr:cNvPr id="141" name="フローチャート : 判断 140"/>
        <xdr:cNvSpPr/>
      </xdr:nvSpPr>
      <xdr:spPr>
        <a:xfrm>
          <a:off x="12954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113591</xdr:rowOff>
    </xdr:from>
    <xdr:ext cx="762000" cy="259045"/>
    <xdr:sp macro="" textlink="">
      <xdr:nvSpPr>
        <xdr:cNvPr id="142" name="テキスト ボックス 141"/>
        <xdr:cNvSpPr txBox="1"/>
      </xdr:nvSpPr>
      <xdr:spPr>
        <a:xfrm>
          <a:off x="12623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89807</xdr:rowOff>
    </xdr:from>
    <xdr:to>
      <xdr:col>24</xdr:col>
      <xdr:colOff>82550</xdr:colOff>
      <xdr:row>16</xdr:row>
      <xdr:rowOff>19957</xdr:rowOff>
    </xdr:to>
    <xdr:sp macro="" textlink="">
      <xdr:nvSpPr>
        <xdr:cNvPr id="148" name="円/楕円 147"/>
        <xdr:cNvSpPr/>
      </xdr:nvSpPr>
      <xdr:spPr>
        <a:xfrm>
          <a:off x="164592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106334</xdr:rowOff>
    </xdr:from>
    <xdr:ext cx="762000" cy="259045"/>
    <xdr:sp macro="" textlink="">
      <xdr:nvSpPr>
        <xdr:cNvPr id="149" name="物件費該当値テキスト"/>
        <xdr:cNvSpPr txBox="1"/>
      </xdr:nvSpPr>
      <xdr:spPr>
        <a:xfrm>
          <a:off x="165989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46264</xdr:rowOff>
    </xdr:from>
    <xdr:to>
      <xdr:col>22</xdr:col>
      <xdr:colOff>615950</xdr:colOff>
      <xdr:row>15</xdr:row>
      <xdr:rowOff>147864</xdr:rowOff>
    </xdr:to>
    <xdr:sp macro="" textlink="">
      <xdr:nvSpPr>
        <xdr:cNvPr id="150" name="円/楕円 149"/>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158041</xdr:rowOff>
    </xdr:from>
    <xdr:ext cx="736600" cy="259045"/>
    <xdr:sp macro="" textlink="">
      <xdr:nvSpPr>
        <xdr:cNvPr id="151" name="テキスト ボックス 150"/>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97971</xdr:rowOff>
    </xdr:from>
    <xdr:to>
      <xdr:col>21</xdr:col>
      <xdr:colOff>412750</xdr:colOff>
      <xdr:row>15</xdr:row>
      <xdr:rowOff>28121</xdr:rowOff>
    </xdr:to>
    <xdr:sp macro="" textlink="">
      <xdr:nvSpPr>
        <xdr:cNvPr id="152" name="円/楕円 151"/>
        <xdr:cNvSpPr/>
      </xdr:nvSpPr>
      <xdr:spPr>
        <a:xfrm>
          <a:off x="14732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38298</xdr:rowOff>
    </xdr:from>
    <xdr:ext cx="762000" cy="259045"/>
    <xdr:sp macro="" textlink="">
      <xdr:nvSpPr>
        <xdr:cNvPr id="153" name="テキスト ボックス 152"/>
        <xdr:cNvSpPr txBox="1"/>
      </xdr:nvSpPr>
      <xdr:spPr>
        <a:xfrm>
          <a:off x="14401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76200</xdr:rowOff>
    </xdr:from>
    <xdr:to>
      <xdr:col>20</xdr:col>
      <xdr:colOff>209550</xdr:colOff>
      <xdr:row>15</xdr:row>
      <xdr:rowOff>6350</xdr:rowOff>
    </xdr:to>
    <xdr:sp macro="" textlink="">
      <xdr:nvSpPr>
        <xdr:cNvPr id="154" name="円/楕円 153"/>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16527</xdr:rowOff>
    </xdr:from>
    <xdr:ext cx="762000" cy="259045"/>
    <xdr:sp macro="" textlink="">
      <xdr:nvSpPr>
        <xdr:cNvPr id="155" name="テキスト ボックス 154"/>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6" name="円/楕円 155"/>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7" name="テキスト ボックス 156"/>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かかる経常収支比率は前年度と均衡しており、類似団体平均と比較してもやや良い状況となっている。しかしながら、金額ベースでは上昇傾向にあり、高齢化率の上昇や市独自施策（保育料無料化、乳幼児医療への追加助成等）として実施している事業などが要因となっている。市独自施策の効果は大きいと見込まれることから、今後も類似団体平均から大きく逸脱しないよう注意しながら、諸施策を実施していく。</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7" name="直線コネクタ 186"/>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135165</xdr:rowOff>
    </xdr:from>
    <xdr:to>
      <xdr:col>7</xdr:col>
      <xdr:colOff>15875</xdr:colOff>
      <xdr:row>55</xdr:row>
      <xdr:rowOff>135165</xdr:rowOff>
    </xdr:to>
    <xdr:cxnSp macro="">
      <xdr:nvCxnSpPr>
        <xdr:cNvPr id="192" name="直線コネクタ 191"/>
        <xdr:cNvCxnSpPr/>
      </xdr:nvCxnSpPr>
      <xdr:spPr>
        <a:xfrm>
          <a:off x="3987800" y="9564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3"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135165</xdr:rowOff>
    </xdr:to>
    <xdr:cxnSp macro="">
      <xdr:nvCxnSpPr>
        <xdr:cNvPr id="195" name="直線コネクタ 194"/>
        <xdr:cNvCxnSpPr/>
      </xdr:nvCxnSpPr>
      <xdr:spPr>
        <a:xfrm>
          <a:off x="3098800" y="94996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6" name="フローチャート : 判断 195"/>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97" name="テキスト ボックス 196"/>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69850</xdr:rowOff>
    </xdr:to>
    <xdr:cxnSp macro="">
      <xdr:nvCxnSpPr>
        <xdr:cNvPr id="198" name="直線コネクタ 197"/>
        <xdr:cNvCxnSpPr/>
      </xdr:nvCxnSpPr>
      <xdr:spPr>
        <a:xfrm>
          <a:off x="2209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00" name="テキスト ボックス 199"/>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69850</xdr:rowOff>
    </xdr:to>
    <xdr:cxnSp macro="">
      <xdr:nvCxnSpPr>
        <xdr:cNvPr id="201" name="直線コネクタ 200"/>
        <xdr:cNvCxnSpPr/>
      </xdr:nvCxnSpPr>
      <xdr:spPr>
        <a:xfrm>
          <a:off x="1320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2" name="フローチャート :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04" name="フローチャート : 判断 203"/>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05" name="テキスト ボックス 204"/>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211" name="円/楕円 210"/>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100892</xdr:rowOff>
    </xdr:from>
    <xdr:ext cx="762000" cy="259045"/>
    <xdr:sp macro="" textlink="">
      <xdr:nvSpPr>
        <xdr:cNvPr id="212" name="扶助費該当値テキスト"/>
        <xdr:cNvSpPr txBox="1"/>
      </xdr:nvSpPr>
      <xdr:spPr>
        <a:xfrm>
          <a:off x="4914900" y="935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84365</xdr:rowOff>
    </xdr:from>
    <xdr:to>
      <xdr:col>5</xdr:col>
      <xdr:colOff>600075</xdr:colOff>
      <xdr:row>56</xdr:row>
      <xdr:rowOff>14515</xdr:rowOff>
    </xdr:to>
    <xdr:sp macro="" textlink="">
      <xdr:nvSpPr>
        <xdr:cNvPr id="213" name="円/楕円 212"/>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214" name="テキスト ボックス 213"/>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5" name="円/楕円 214"/>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16" name="テキスト ボックス 215"/>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7" name="円/楕円 216"/>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218" name="テキスト ボックス 217"/>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9" name="円/楕円 218"/>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20" name="テキスト ボックス 219"/>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常収支比率においては、類似団体平均より大幅に良い状況となっており、全類似団体中でも良い結果となっている。これは「後期実施計画」や「財政計画」に基づき内部管理経費等を抑制できたことによるものである。しかし今後は施設の維持管理経費が増大傾向にあるため、引き続き計画的な経費の抑制を行い、水準を維持していけるよう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48" name="直線コネクタ 247"/>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9"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0" name="直線コネクタ 249"/>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1"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2" name="直線コネクタ 251"/>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88900</xdr:rowOff>
    </xdr:from>
    <xdr:to>
      <xdr:col>24</xdr:col>
      <xdr:colOff>31750</xdr:colOff>
      <xdr:row>54</xdr:row>
      <xdr:rowOff>149860</xdr:rowOff>
    </xdr:to>
    <xdr:cxnSp macro="">
      <xdr:nvCxnSpPr>
        <xdr:cNvPr id="253" name="直線コネクタ 252"/>
        <xdr:cNvCxnSpPr/>
      </xdr:nvCxnSpPr>
      <xdr:spPr>
        <a:xfrm>
          <a:off x="15671800" y="93472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54"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5" name="フローチャート :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88900</xdr:rowOff>
    </xdr:from>
    <xdr:to>
      <xdr:col>22</xdr:col>
      <xdr:colOff>565150</xdr:colOff>
      <xdr:row>54</xdr:row>
      <xdr:rowOff>149860</xdr:rowOff>
    </xdr:to>
    <xdr:cxnSp macro="">
      <xdr:nvCxnSpPr>
        <xdr:cNvPr id="256" name="直線コネクタ 255"/>
        <xdr:cNvCxnSpPr/>
      </xdr:nvCxnSpPr>
      <xdr:spPr>
        <a:xfrm flipV="1">
          <a:off x="14782800" y="9347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7" name="フローチャート :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8" name="テキスト ボックス 25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111760</xdr:rowOff>
    </xdr:from>
    <xdr:to>
      <xdr:col>21</xdr:col>
      <xdr:colOff>361950</xdr:colOff>
      <xdr:row>54</xdr:row>
      <xdr:rowOff>149860</xdr:rowOff>
    </xdr:to>
    <xdr:cxnSp macro="">
      <xdr:nvCxnSpPr>
        <xdr:cNvPr id="259" name="直線コネクタ 258"/>
        <xdr:cNvCxnSpPr/>
      </xdr:nvCxnSpPr>
      <xdr:spPr>
        <a:xfrm>
          <a:off x="13893800" y="9370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0" name="フローチャート :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61" name="テキスト ボックス 260"/>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88900</xdr:rowOff>
    </xdr:from>
    <xdr:to>
      <xdr:col>20</xdr:col>
      <xdr:colOff>158750</xdr:colOff>
      <xdr:row>54</xdr:row>
      <xdr:rowOff>111760</xdr:rowOff>
    </xdr:to>
    <xdr:cxnSp macro="">
      <xdr:nvCxnSpPr>
        <xdr:cNvPr id="262" name="直線コネクタ 261"/>
        <xdr:cNvCxnSpPr/>
      </xdr:nvCxnSpPr>
      <xdr:spPr>
        <a:xfrm>
          <a:off x="13004800" y="9347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3" name="フローチャート :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4" name="テキスト ボックス 263"/>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5" name="フローチャート : 判断 264"/>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6" name="テキスト ボックス 265"/>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99060</xdr:rowOff>
    </xdr:from>
    <xdr:to>
      <xdr:col>24</xdr:col>
      <xdr:colOff>82550</xdr:colOff>
      <xdr:row>55</xdr:row>
      <xdr:rowOff>29210</xdr:rowOff>
    </xdr:to>
    <xdr:sp macro="" textlink="">
      <xdr:nvSpPr>
        <xdr:cNvPr id="272" name="円/楕円 271"/>
        <xdr:cNvSpPr/>
      </xdr:nvSpPr>
      <xdr:spPr>
        <a:xfrm>
          <a:off x="16459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115587</xdr:rowOff>
    </xdr:from>
    <xdr:ext cx="762000" cy="259045"/>
    <xdr:sp macro="" textlink="">
      <xdr:nvSpPr>
        <xdr:cNvPr id="273" name="その他該当値テキスト"/>
        <xdr:cNvSpPr txBox="1"/>
      </xdr:nvSpPr>
      <xdr:spPr>
        <a:xfrm>
          <a:off x="16598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38100</xdr:rowOff>
    </xdr:from>
    <xdr:to>
      <xdr:col>22</xdr:col>
      <xdr:colOff>615950</xdr:colOff>
      <xdr:row>54</xdr:row>
      <xdr:rowOff>139700</xdr:rowOff>
    </xdr:to>
    <xdr:sp macro="" textlink="">
      <xdr:nvSpPr>
        <xdr:cNvPr id="274" name="円/楕円 273"/>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149877</xdr:rowOff>
    </xdr:from>
    <xdr:ext cx="736600" cy="259045"/>
    <xdr:sp macro="" textlink="">
      <xdr:nvSpPr>
        <xdr:cNvPr id="275" name="テキスト ボックス 274"/>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99060</xdr:rowOff>
    </xdr:from>
    <xdr:to>
      <xdr:col>21</xdr:col>
      <xdr:colOff>412750</xdr:colOff>
      <xdr:row>55</xdr:row>
      <xdr:rowOff>29210</xdr:rowOff>
    </xdr:to>
    <xdr:sp macro="" textlink="">
      <xdr:nvSpPr>
        <xdr:cNvPr id="276" name="円/楕円 275"/>
        <xdr:cNvSpPr/>
      </xdr:nvSpPr>
      <xdr:spPr>
        <a:xfrm>
          <a:off x="14732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39387</xdr:rowOff>
    </xdr:from>
    <xdr:ext cx="762000" cy="259045"/>
    <xdr:sp macro="" textlink="">
      <xdr:nvSpPr>
        <xdr:cNvPr id="277" name="テキスト ボックス 276"/>
        <xdr:cNvSpPr txBox="1"/>
      </xdr:nvSpPr>
      <xdr:spPr>
        <a:xfrm>
          <a:off x="14401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60960</xdr:rowOff>
    </xdr:from>
    <xdr:to>
      <xdr:col>20</xdr:col>
      <xdr:colOff>209550</xdr:colOff>
      <xdr:row>54</xdr:row>
      <xdr:rowOff>162560</xdr:rowOff>
    </xdr:to>
    <xdr:sp macro="" textlink="">
      <xdr:nvSpPr>
        <xdr:cNvPr id="278" name="円/楕円 277"/>
        <xdr:cNvSpPr/>
      </xdr:nvSpPr>
      <xdr:spPr>
        <a:xfrm>
          <a:off x="13843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1287</xdr:rowOff>
    </xdr:from>
    <xdr:ext cx="762000" cy="259045"/>
    <xdr:sp macro="" textlink="">
      <xdr:nvSpPr>
        <xdr:cNvPr id="279" name="テキスト ボックス 278"/>
        <xdr:cNvSpPr txBox="1"/>
      </xdr:nvSpPr>
      <xdr:spPr>
        <a:xfrm>
          <a:off x="13512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38100</xdr:rowOff>
    </xdr:from>
    <xdr:to>
      <xdr:col>19</xdr:col>
      <xdr:colOff>6350</xdr:colOff>
      <xdr:row>54</xdr:row>
      <xdr:rowOff>139700</xdr:rowOff>
    </xdr:to>
    <xdr:sp macro="" textlink="">
      <xdr:nvSpPr>
        <xdr:cNvPr id="280" name="円/楕円 279"/>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149877</xdr:rowOff>
    </xdr:from>
    <xdr:ext cx="762000" cy="259045"/>
    <xdr:sp macro="" textlink="">
      <xdr:nvSpPr>
        <xdr:cNvPr id="281" name="テキスト ボックス 280"/>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補助費等にかかる経常収支比率は、前年度より悪化し類似団体と比較しても悪い水準となっている。これは下水道事業が平成</a:t>
          </a:r>
          <a:r>
            <a:rPr kumimoji="1" lang="en-US" altLang="ja-JP" sz="1300">
              <a:latin typeface="ＭＳ Ｐゴシック"/>
            </a:rPr>
            <a:t>21</a:t>
          </a:r>
          <a:r>
            <a:rPr kumimoji="1" lang="ja-JP" altLang="en-US" sz="1300">
              <a:latin typeface="ＭＳ Ｐゴシック"/>
            </a:rPr>
            <a:t>年度より地方公営企業法の財務規程等を適用したことにより、従来の繰出金が補助費等となったことによる。平成</a:t>
          </a:r>
          <a:r>
            <a:rPr kumimoji="1" lang="en-US" altLang="ja-JP" sz="1300">
              <a:latin typeface="ＭＳ Ｐゴシック"/>
            </a:rPr>
            <a:t>26</a:t>
          </a:r>
          <a:r>
            <a:rPr kumimoji="1" lang="ja-JP" altLang="en-US" sz="1300">
              <a:latin typeface="ＭＳ Ｐゴシック"/>
            </a:rPr>
            <a:t>年度は淡路広域水道企業団への高料金対策補助金</a:t>
          </a:r>
          <a:r>
            <a:rPr kumimoji="1" lang="en-US" altLang="ja-JP" sz="1300">
              <a:latin typeface="ＭＳ Ｐゴシック"/>
            </a:rPr>
            <a:t>88,301</a:t>
          </a:r>
          <a:r>
            <a:rPr kumimoji="1" lang="ja-JP" altLang="en-US" sz="1300">
              <a:latin typeface="ＭＳ Ｐゴシック"/>
            </a:rPr>
            <a:t>千円増（前年度比</a:t>
          </a:r>
          <a:r>
            <a:rPr kumimoji="1" lang="en-US" altLang="ja-JP" sz="1300">
              <a:latin typeface="ＭＳ Ｐゴシック"/>
            </a:rPr>
            <a:t>29.4</a:t>
          </a:r>
          <a:r>
            <a:rPr kumimoji="1" lang="ja-JP" altLang="en-US" sz="1300">
              <a:latin typeface="ＭＳ Ｐゴシック"/>
            </a:rPr>
            <a:t>％増）による。今後は補助金の整理統合等、経費の見直しを実施するなど一層の経費削減に努め、改善を図っていく。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09" name="直線コネクタ 308"/>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10"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11" name="直線コネクタ 310"/>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138430</xdr:rowOff>
    </xdr:from>
    <xdr:to>
      <xdr:col>24</xdr:col>
      <xdr:colOff>31750</xdr:colOff>
      <xdr:row>38</xdr:row>
      <xdr:rowOff>111760</xdr:rowOff>
    </xdr:to>
    <xdr:cxnSp macro="">
      <xdr:nvCxnSpPr>
        <xdr:cNvPr id="314" name="直線コネクタ 313"/>
        <xdr:cNvCxnSpPr/>
      </xdr:nvCxnSpPr>
      <xdr:spPr>
        <a:xfrm>
          <a:off x="15671800" y="64820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104157</xdr:rowOff>
    </xdr:from>
    <xdr:ext cx="762000" cy="259045"/>
    <xdr:sp macro="" textlink="">
      <xdr:nvSpPr>
        <xdr:cNvPr id="315" name="補助費等平均値テキスト"/>
        <xdr:cNvSpPr txBox="1"/>
      </xdr:nvSpPr>
      <xdr:spPr>
        <a:xfrm>
          <a:off x="16598900" y="5933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6" name="フローチャート : 判断 315"/>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138430</xdr:rowOff>
    </xdr:from>
    <xdr:to>
      <xdr:col>22</xdr:col>
      <xdr:colOff>565150</xdr:colOff>
      <xdr:row>38</xdr:row>
      <xdr:rowOff>12700</xdr:rowOff>
    </xdr:to>
    <xdr:cxnSp macro="">
      <xdr:nvCxnSpPr>
        <xdr:cNvPr id="317" name="直線コネクタ 316"/>
        <xdr:cNvCxnSpPr/>
      </xdr:nvCxnSpPr>
      <xdr:spPr>
        <a:xfrm flipV="1">
          <a:off x="14782800" y="648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18" name="フローチャート : 判断 317"/>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35577</xdr:rowOff>
    </xdr:from>
    <xdr:ext cx="736600" cy="259045"/>
    <xdr:sp macro="" textlink="">
      <xdr:nvSpPr>
        <xdr:cNvPr id="319" name="テキスト ボックス 318"/>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123190</xdr:rowOff>
    </xdr:from>
    <xdr:to>
      <xdr:col>21</xdr:col>
      <xdr:colOff>361950</xdr:colOff>
      <xdr:row>38</xdr:row>
      <xdr:rowOff>12700</xdr:rowOff>
    </xdr:to>
    <xdr:cxnSp macro="">
      <xdr:nvCxnSpPr>
        <xdr:cNvPr id="320" name="直線コネクタ 319"/>
        <xdr:cNvCxnSpPr/>
      </xdr:nvCxnSpPr>
      <xdr:spPr>
        <a:xfrm>
          <a:off x="13893800" y="6466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21" name="フローチャート : 判断 320"/>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43197</xdr:rowOff>
    </xdr:from>
    <xdr:ext cx="762000" cy="259045"/>
    <xdr:sp macro="" textlink="">
      <xdr:nvSpPr>
        <xdr:cNvPr id="322" name="テキスト ボックス 321"/>
        <xdr:cNvSpPr txBox="1"/>
      </xdr:nvSpPr>
      <xdr:spPr>
        <a:xfrm>
          <a:off x="14401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107950</xdr:rowOff>
    </xdr:from>
    <xdr:to>
      <xdr:col>20</xdr:col>
      <xdr:colOff>158750</xdr:colOff>
      <xdr:row>37</xdr:row>
      <xdr:rowOff>123190</xdr:rowOff>
    </xdr:to>
    <xdr:cxnSp macro="">
      <xdr:nvCxnSpPr>
        <xdr:cNvPr id="323" name="直線コネクタ 322"/>
        <xdr:cNvCxnSpPr/>
      </xdr:nvCxnSpPr>
      <xdr:spPr>
        <a:xfrm>
          <a:off x="13004800" y="6451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4" name="フローチャート : 判断 323"/>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25" name="テキスト ボックス 324"/>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72390</xdr:rowOff>
    </xdr:from>
    <xdr:to>
      <xdr:col>19</xdr:col>
      <xdr:colOff>6350</xdr:colOff>
      <xdr:row>36</xdr:row>
      <xdr:rowOff>2540</xdr:rowOff>
    </xdr:to>
    <xdr:sp macro="" textlink="">
      <xdr:nvSpPr>
        <xdr:cNvPr id="326" name="フローチャート : 判断 325"/>
        <xdr:cNvSpPr/>
      </xdr:nvSpPr>
      <xdr:spPr>
        <a:xfrm>
          <a:off x="12954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12717</xdr:rowOff>
    </xdr:from>
    <xdr:ext cx="762000" cy="259045"/>
    <xdr:sp macro="" textlink="">
      <xdr:nvSpPr>
        <xdr:cNvPr id="327" name="テキスト ボックス 326"/>
        <xdr:cNvSpPr txBox="1"/>
      </xdr:nvSpPr>
      <xdr:spPr>
        <a:xfrm>
          <a:off x="12623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60960</xdr:rowOff>
    </xdr:from>
    <xdr:to>
      <xdr:col>24</xdr:col>
      <xdr:colOff>82550</xdr:colOff>
      <xdr:row>38</xdr:row>
      <xdr:rowOff>162560</xdr:rowOff>
    </xdr:to>
    <xdr:sp macro="" textlink="">
      <xdr:nvSpPr>
        <xdr:cNvPr id="333" name="円/楕円 332"/>
        <xdr:cNvSpPr/>
      </xdr:nvSpPr>
      <xdr:spPr>
        <a:xfrm>
          <a:off x="16459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33037</xdr:rowOff>
    </xdr:from>
    <xdr:ext cx="762000" cy="259045"/>
    <xdr:sp macro="" textlink="">
      <xdr:nvSpPr>
        <xdr:cNvPr id="334" name="補助費等該当値テキスト"/>
        <xdr:cNvSpPr txBox="1"/>
      </xdr:nvSpPr>
      <xdr:spPr>
        <a:xfrm>
          <a:off x="16598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87630</xdr:rowOff>
    </xdr:from>
    <xdr:to>
      <xdr:col>22</xdr:col>
      <xdr:colOff>615950</xdr:colOff>
      <xdr:row>38</xdr:row>
      <xdr:rowOff>17780</xdr:rowOff>
    </xdr:to>
    <xdr:sp macro="" textlink="">
      <xdr:nvSpPr>
        <xdr:cNvPr id="335" name="円/楕円 334"/>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2557</xdr:rowOff>
    </xdr:from>
    <xdr:ext cx="736600" cy="259045"/>
    <xdr:sp macro="" textlink="">
      <xdr:nvSpPr>
        <xdr:cNvPr id="336" name="テキスト ボックス 335"/>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133350</xdr:rowOff>
    </xdr:from>
    <xdr:to>
      <xdr:col>21</xdr:col>
      <xdr:colOff>412750</xdr:colOff>
      <xdr:row>38</xdr:row>
      <xdr:rowOff>63500</xdr:rowOff>
    </xdr:to>
    <xdr:sp macro="" textlink="">
      <xdr:nvSpPr>
        <xdr:cNvPr id="337" name="円/楕円 336"/>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48277</xdr:rowOff>
    </xdr:from>
    <xdr:ext cx="762000" cy="259045"/>
    <xdr:sp macro="" textlink="">
      <xdr:nvSpPr>
        <xdr:cNvPr id="338" name="テキスト ボックス 337"/>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72390</xdr:rowOff>
    </xdr:from>
    <xdr:to>
      <xdr:col>20</xdr:col>
      <xdr:colOff>209550</xdr:colOff>
      <xdr:row>38</xdr:row>
      <xdr:rowOff>2540</xdr:rowOff>
    </xdr:to>
    <xdr:sp macro="" textlink="">
      <xdr:nvSpPr>
        <xdr:cNvPr id="339" name="円/楕円 338"/>
        <xdr:cNvSpPr/>
      </xdr:nvSpPr>
      <xdr:spPr>
        <a:xfrm>
          <a:off x="13843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158767</xdr:rowOff>
    </xdr:from>
    <xdr:ext cx="762000" cy="259045"/>
    <xdr:sp macro="" textlink="">
      <xdr:nvSpPr>
        <xdr:cNvPr id="340" name="テキスト ボックス 339"/>
        <xdr:cNvSpPr txBox="1"/>
      </xdr:nvSpPr>
      <xdr:spPr>
        <a:xfrm>
          <a:off x="13512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57150</xdr:rowOff>
    </xdr:from>
    <xdr:to>
      <xdr:col>19</xdr:col>
      <xdr:colOff>6350</xdr:colOff>
      <xdr:row>37</xdr:row>
      <xdr:rowOff>158750</xdr:rowOff>
    </xdr:to>
    <xdr:sp macro="" textlink="">
      <xdr:nvSpPr>
        <xdr:cNvPr id="341" name="円/楕円 340"/>
        <xdr:cNvSpPr/>
      </xdr:nvSpPr>
      <xdr:spPr>
        <a:xfrm>
          <a:off x="12954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143527</xdr:rowOff>
    </xdr:from>
    <xdr:ext cx="762000" cy="259045"/>
    <xdr:sp macro="" textlink="">
      <xdr:nvSpPr>
        <xdr:cNvPr id="342" name="テキスト ボックス 341"/>
        <xdr:cNvSpPr txBox="1"/>
      </xdr:nvSpPr>
      <xdr:spPr>
        <a:xfrm>
          <a:off x="12623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類似団体よりも悪い水準となっている。主な要因としては、地方債発行額が多額となったことや合併特例事業債の据置期間終了による元金償還開始により、毎年の元利償還金が大きくなっていることが挙げられる。長期的には「財政計画」に基づく地方債の発行抑制や定期的な繰上償還の実施、また償還期間の調整などによって元利償還額を大きく変動させないようにし、数値の改善に努めていく。</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7" name="直線コネクタ 366"/>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8"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9" name="直線コネクタ 368"/>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70"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71" name="直線コネクタ 370"/>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78994</xdr:rowOff>
    </xdr:from>
    <xdr:to>
      <xdr:col>7</xdr:col>
      <xdr:colOff>15875</xdr:colOff>
      <xdr:row>79</xdr:row>
      <xdr:rowOff>97282</xdr:rowOff>
    </xdr:to>
    <xdr:cxnSp macro="">
      <xdr:nvCxnSpPr>
        <xdr:cNvPr id="372" name="直線コネクタ 371"/>
        <xdr:cNvCxnSpPr/>
      </xdr:nvCxnSpPr>
      <xdr:spPr>
        <a:xfrm flipV="1">
          <a:off x="3987800" y="136235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33290</xdr:rowOff>
    </xdr:from>
    <xdr:ext cx="762000" cy="259045"/>
    <xdr:sp macro="" textlink="">
      <xdr:nvSpPr>
        <xdr:cNvPr id="373"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4" name="フローチャート : 判断 373"/>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92711</xdr:rowOff>
    </xdr:from>
    <xdr:to>
      <xdr:col>5</xdr:col>
      <xdr:colOff>549275</xdr:colOff>
      <xdr:row>79</xdr:row>
      <xdr:rowOff>97282</xdr:rowOff>
    </xdr:to>
    <xdr:cxnSp macro="">
      <xdr:nvCxnSpPr>
        <xdr:cNvPr id="375" name="直線コネクタ 374"/>
        <xdr:cNvCxnSpPr/>
      </xdr:nvCxnSpPr>
      <xdr:spPr>
        <a:xfrm>
          <a:off x="3098800" y="136372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6" name="フローチャート :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133114</xdr:rowOff>
    </xdr:from>
    <xdr:ext cx="736600" cy="259045"/>
    <xdr:sp macro="" textlink="">
      <xdr:nvSpPr>
        <xdr:cNvPr id="377" name="テキスト ボックス 376"/>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88137</xdr:rowOff>
    </xdr:from>
    <xdr:to>
      <xdr:col>4</xdr:col>
      <xdr:colOff>346075</xdr:colOff>
      <xdr:row>79</xdr:row>
      <xdr:rowOff>92711</xdr:rowOff>
    </xdr:to>
    <xdr:cxnSp macro="">
      <xdr:nvCxnSpPr>
        <xdr:cNvPr id="378" name="直線コネクタ 377"/>
        <xdr:cNvCxnSpPr/>
      </xdr:nvCxnSpPr>
      <xdr:spPr>
        <a:xfrm>
          <a:off x="2209800" y="136326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9" name="フローチャート : 判断 378"/>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142257</xdr:rowOff>
    </xdr:from>
    <xdr:ext cx="762000" cy="259045"/>
    <xdr:sp macro="" textlink="">
      <xdr:nvSpPr>
        <xdr:cNvPr id="380" name="テキスト ボックス 379"/>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88137</xdr:rowOff>
    </xdr:from>
    <xdr:to>
      <xdr:col>3</xdr:col>
      <xdr:colOff>142875</xdr:colOff>
      <xdr:row>79</xdr:row>
      <xdr:rowOff>88137</xdr:rowOff>
    </xdr:to>
    <xdr:cxnSp macro="">
      <xdr:nvCxnSpPr>
        <xdr:cNvPr id="381" name="直線コネクタ 380"/>
        <xdr:cNvCxnSpPr/>
      </xdr:nvCxnSpPr>
      <xdr:spPr>
        <a:xfrm>
          <a:off x="1320800" y="136326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2" name="フローチャート : 判断 381"/>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165116</xdr:rowOff>
    </xdr:from>
    <xdr:ext cx="762000" cy="259045"/>
    <xdr:sp macro="" textlink="">
      <xdr:nvSpPr>
        <xdr:cNvPr id="383" name="テキスト ボックス 382"/>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384" name="フローチャート : 判断 383"/>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119397</xdr:rowOff>
    </xdr:from>
    <xdr:ext cx="762000" cy="259045"/>
    <xdr:sp macro="" textlink="">
      <xdr:nvSpPr>
        <xdr:cNvPr id="385" name="テキスト ボックス 384"/>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28194</xdr:rowOff>
    </xdr:from>
    <xdr:to>
      <xdr:col>7</xdr:col>
      <xdr:colOff>66675</xdr:colOff>
      <xdr:row>79</xdr:row>
      <xdr:rowOff>129794</xdr:rowOff>
    </xdr:to>
    <xdr:sp macro="" textlink="">
      <xdr:nvSpPr>
        <xdr:cNvPr id="391" name="円/楕円 390"/>
        <xdr:cNvSpPr/>
      </xdr:nvSpPr>
      <xdr:spPr>
        <a:xfrm>
          <a:off x="47752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271</xdr:rowOff>
    </xdr:from>
    <xdr:ext cx="762000" cy="259045"/>
    <xdr:sp macro="" textlink="">
      <xdr:nvSpPr>
        <xdr:cNvPr id="392" name="公債費該当値テキスト"/>
        <xdr:cNvSpPr txBox="1"/>
      </xdr:nvSpPr>
      <xdr:spPr>
        <a:xfrm>
          <a:off x="49149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46482</xdr:rowOff>
    </xdr:from>
    <xdr:to>
      <xdr:col>5</xdr:col>
      <xdr:colOff>600075</xdr:colOff>
      <xdr:row>79</xdr:row>
      <xdr:rowOff>148082</xdr:rowOff>
    </xdr:to>
    <xdr:sp macro="" textlink="">
      <xdr:nvSpPr>
        <xdr:cNvPr id="393" name="円/楕円 392"/>
        <xdr:cNvSpPr/>
      </xdr:nvSpPr>
      <xdr:spPr>
        <a:xfrm>
          <a:off x="3937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132859</xdr:rowOff>
    </xdr:from>
    <xdr:ext cx="736600" cy="259045"/>
    <xdr:sp macro="" textlink="">
      <xdr:nvSpPr>
        <xdr:cNvPr id="394" name="テキスト ボックス 393"/>
        <xdr:cNvSpPr txBox="1"/>
      </xdr:nvSpPr>
      <xdr:spPr>
        <a:xfrm>
          <a:off x="3606800" y="13677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41911</xdr:rowOff>
    </xdr:from>
    <xdr:to>
      <xdr:col>4</xdr:col>
      <xdr:colOff>396875</xdr:colOff>
      <xdr:row>79</xdr:row>
      <xdr:rowOff>143511</xdr:rowOff>
    </xdr:to>
    <xdr:sp macro="" textlink="">
      <xdr:nvSpPr>
        <xdr:cNvPr id="395" name="円/楕円 394"/>
        <xdr:cNvSpPr/>
      </xdr:nvSpPr>
      <xdr:spPr>
        <a:xfrm>
          <a:off x="3048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128288</xdr:rowOff>
    </xdr:from>
    <xdr:ext cx="762000" cy="259045"/>
    <xdr:sp macro="" textlink="">
      <xdr:nvSpPr>
        <xdr:cNvPr id="396" name="テキスト ボックス 395"/>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37337</xdr:rowOff>
    </xdr:from>
    <xdr:to>
      <xdr:col>3</xdr:col>
      <xdr:colOff>193675</xdr:colOff>
      <xdr:row>79</xdr:row>
      <xdr:rowOff>138937</xdr:rowOff>
    </xdr:to>
    <xdr:sp macro="" textlink="">
      <xdr:nvSpPr>
        <xdr:cNvPr id="397" name="円/楕円 396"/>
        <xdr:cNvSpPr/>
      </xdr:nvSpPr>
      <xdr:spPr>
        <a:xfrm>
          <a:off x="2159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123714</xdr:rowOff>
    </xdr:from>
    <xdr:ext cx="762000" cy="259045"/>
    <xdr:sp macro="" textlink="">
      <xdr:nvSpPr>
        <xdr:cNvPr id="398" name="テキスト ボックス 397"/>
        <xdr:cNvSpPr txBox="1"/>
      </xdr:nvSpPr>
      <xdr:spPr>
        <a:xfrm>
          <a:off x="1828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37337</xdr:rowOff>
    </xdr:from>
    <xdr:to>
      <xdr:col>1</xdr:col>
      <xdr:colOff>676275</xdr:colOff>
      <xdr:row>79</xdr:row>
      <xdr:rowOff>138937</xdr:rowOff>
    </xdr:to>
    <xdr:sp macro="" textlink="">
      <xdr:nvSpPr>
        <xdr:cNvPr id="399" name="円/楕円 398"/>
        <xdr:cNvSpPr/>
      </xdr:nvSpPr>
      <xdr:spPr>
        <a:xfrm>
          <a:off x="1270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123714</xdr:rowOff>
    </xdr:from>
    <xdr:ext cx="762000" cy="259045"/>
    <xdr:sp macro="" textlink="">
      <xdr:nvSpPr>
        <xdr:cNvPr id="400" name="テキスト ボックス 399"/>
        <xdr:cNvSpPr txBox="1"/>
      </xdr:nvSpPr>
      <xdr:spPr>
        <a:xfrm>
          <a:off x="939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公債費以外の経常収支比率では、前年度より</a:t>
          </a:r>
          <a:r>
            <a:rPr kumimoji="1" lang="en-US" altLang="ja-JP" sz="1300">
              <a:latin typeface="ＭＳ Ｐゴシック"/>
            </a:rPr>
            <a:t>3.5</a:t>
          </a:r>
          <a:r>
            <a:rPr kumimoji="1" lang="ja-JP" altLang="en-US" sz="1300">
              <a:latin typeface="ＭＳ Ｐゴシック"/>
            </a:rPr>
            <a:t>ポイント悪化しているが類似団体平均より良い水準となっている。補助費等が類似団体平均よりも大きく悪い結果となっているほかは、概ね平均、または良い結果となっていることが要因である。今後もより一層の経費削減に努めていく。</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28" name="直線コネクタ 427"/>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9"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0" name="直線コネクタ 429"/>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31"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2" name="直線コネクタ 431"/>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66040</xdr:rowOff>
    </xdr:from>
    <xdr:to>
      <xdr:col>24</xdr:col>
      <xdr:colOff>31750</xdr:colOff>
      <xdr:row>76</xdr:row>
      <xdr:rowOff>27939</xdr:rowOff>
    </xdr:to>
    <xdr:cxnSp macro="">
      <xdr:nvCxnSpPr>
        <xdr:cNvPr id="433" name="直線コネクタ 432"/>
        <xdr:cNvCxnSpPr/>
      </xdr:nvCxnSpPr>
      <xdr:spPr>
        <a:xfrm>
          <a:off x="15671800" y="12924790"/>
          <a:ext cx="838200" cy="13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147338</xdr:rowOff>
    </xdr:from>
    <xdr:ext cx="762000" cy="259045"/>
    <xdr:sp macro="" textlink="">
      <xdr:nvSpPr>
        <xdr:cNvPr id="434" name="公債費以外平均値テキスト"/>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5" name="フローチャート : 判断 434"/>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66040</xdr:rowOff>
    </xdr:from>
    <xdr:to>
      <xdr:col>22</xdr:col>
      <xdr:colOff>565150</xdr:colOff>
      <xdr:row>75</xdr:row>
      <xdr:rowOff>107950</xdr:rowOff>
    </xdr:to>
    <xdr:cxnSp macro="">
      <xdr:nvCxnSpPr>
        <xdr:cNvPr id="436" name="直線コネクタ 435"/>
        <xdr:cNvCxnSpPr/>
      </xdr:nvCxnSpPr>
      <xdr:spPr>
        <a:xfrm flipV="1">
          <a:off x="14782800" y="129247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7" name="フローチャート : 判断 436"/>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52088</xdr:rowOff>
    </xdr:from>
    <xdr:ext cx="736600" cy="259045"/>
    <xdr:sp macro="" textlink="">
      <xdr:nvSpPr>
        <xdr:cNvPr id="438" name="テキスト ボックス 437"/>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81280</xdr:rowOff>
    </xdr:from>
    <xdr:to>
      <xdr:col>21</xdr:col>
      <xdr:colOff>361950</xdr:colOff>
      <xdr:row>75</xdr:row>
      <xdr:rowOff>107950</xdr:rowOff>
    </xdr:to>
    <xdr:cxnSp macro="">
      <xdr:nvCxnSpPr>
        <xdr:cNvPr id="439" name="直線コネクタ 438"/>
        <xdr:cNvCxnSpPr/>
      </xdr:nvCxnSpPr>
      <xdr:spPr>
        <a:xfrm>
          <a:off x="13893800" y="129400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40" name="フローチャート : 判断 439"/>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67327</xdr:rowOff>
    </xdr:from>
    <xdr:ext cx="762000" cy="259045"/>
    <xdr:sp macro="" textlink="">
      <xdr:nvSpPr>
        <xdr:cNvPr id="441" name="テキスト ボックス 440"/>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69850</xdr:rowOff>
    </xdr:from>
    <xdr:to>
      <xdr:col>20</xdr:col>
      <xdr:colOff>158750</xdr:colOff>
      <xdr:row>75</xdr:row>
      <xdr:rowOff>81280</xdr:rowOff>
    </xdr:to>
    <xdr:cxnSp macro="">
      <xdr:nvCxnSpPr>
        <xdr:cNvPr id="442" name="直線コネクタ 441"/>
        <xdr:cNvCxnSpPr/>
      </xdr:nvCxnSpPr>
      <xdr:spPr>
        <a:xfrm>
          <a:off x="13004800" y="129286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3" name="フローチャート : 判断 442"/>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25416</xdr:rowOff>
    </xdr:from>
    <xdr:ext cx="762000" cy="259045"/>
    <xdr:sp macro="" textlink="">
      <xdr:nvSpPr>
        <xdr:cNvPr id="444" name="テキスト ボックス 443"/>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5" name="フローチャート : 判断 444"/>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6" name="テキスト ボックス 445"/>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148589</xdr:rowOff>
    </xdr:from>
    <xdr:to>
      <xdr:col>24</xdr:col>
      <xdr:colOff>82550</xdr:colOff>
      <xdr:row>76</xdr:row>
      <xdr:rowOff>78739</xdr:rowOff>
    </xdr:to>
    <xdr:sp macro="" textlink="">
      <xdr:nvSpPr>
        <xdr:cNvPr id="452" name="円/楕円 451"/>
        <xdr:cNvSpPr/>
      </xdr:nvSpPr>
      <xdr:spPr>
        <a:xfrm>
          <a:off x="16459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165117</xdr:rowOff>
    </xdr:from>
    <xdr:ext cx="762000" cy="259045"/>
    <xdr:sp macro="" textlink="">
      <xdr:nvSpPr>
        <xdr:cNvPr id="453" name="公債費以外該当値テキスト"/>
        <xdr:cNvSpPr txBox="1"/>
      </xdr:nvSpPr>
      <xdr:spPr>
        <a:xfrm>
          <a:off x="16598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15240</xdr:rowOff>
    </xdr:from>
    <xdr:to>
      <xdr:col>22</xdr:col>
      <xdr:colOff>615950</xdr:colOff>
      <xdr:row>75</xdr:row>
      <xdr:rowOff>116840</xdr:rowOff>
    </xdr:to>
    <xdr:sp macro="" textlink="">
      <xdr:nvSpPr>
        <xdr:cNvPr id="454" name="円/楕円 453"/>
        <xdr:cNvSpPr/>
      </xdr:nvSpPr>
      <xdr:spPr>
        <a:xfrm>
          <a:off x="15621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127017</xdr:rowOff>
    </xdr:from>
    <xdr:ext cx="736600" cy="259045"/>
    <xdr:sp macro="" textlink="">
      <xdr:nvSpPr>
        <xdr:cNvPr id="455" name="テキスト ボックス 454"/>
        <xdr:cNvSpPr txBox="1"/>
      </xdr:nvSpPr>
      <xdr:spPr>
        <a:xfrm>
          <a:off x="15290800" y="1264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57150</xdr:rowOff>
    </xdr:from>
    <xdr:to>
      <xdr:col>21</xdr:col>
      <xdr:colOff>412750</xdr:colOff>
      <xdr:row>75</xdr:row>
      <xdr:rowOff>158750</xdr:rowOff>
    </xdr:to>
    <xdr:sp macro="" textlink="">
      <xdr:nvSpPr>
        <xdr:cNvPr id="456" name="円/楕円 455"/>
        <xdr:cNvSpPr/>
      </xdr:nvSpPr>
      <xdr:spPr>
        <a:xfrm>
          <a:off x="14732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168927</xdr:rowOff>
    </xdr:from>
    <xdr:ext cx="762000" cy="259045"/>
    <xdr:sp macro="" textlink="">
      <xdr:nvSpPr>
        <xdr:cNvPr id="457" name="テキスト ボックス 456"/>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30480</xdr:rowOff>
    </xdr:from>
    <xdr:to>
      <xdr:col>20</xdr:col>
      <xdr:colOff>209550</xdr:colOff>
      <xdr:row>75</xdr:row>
      <xdr:rowOff>132080</xdr:rowOff>
    </xdr:to>
    <xdr:sp macro="" textlink="">
      <xdr:nvSpPr>
        <xdr:cNvPr id="458" name="円/楕円 457"/>
        <xdr:cNvSpPr/>
      </xdr:nvSpPr>
      <xdr:spPr>
        <a:xfrm>
          <a:off x="13843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142257</xdr:rowOff>
    </xdr:from>
    <xdr:ext cx="762000" cy="259045"/>
    <xdr:sp macro="" textlink="">
      <xdr:nvSpPr>
        <xdr:cNvPr id="459" name="テキスト ボックス 458"/>
        <xdr:cNvSpPr txBox="1"/>
      </xdr:nvSpPr>
      <xdr:spPr>
        <a:xfrm>
          <a:off x="13512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19050</xdr:rowOff>
    </xdr:from>
    <xdr:to>
      <xdr:col>19</xdr:col>
      <xdr:colOff>6350</xdr:colOff>
      <xdr:row>75</xdr:row>
      <xdr:rowOff>120650</xdr:rowOff>
    </xdr:to>
    <xdr:sp macro="" textlink="">
      <xdr:nvSpPr>
        <xdr:cNvPr id="460" name="円/楕円 459"/>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130827</xdr:rowOff>
    </xdr:from>
    <xdr:ext cx="762000" cy="259045"/>
    <xdr:sp macro="" textlink="">
      <xdr:nvSpPr>
        <xdr:cNvPr id="461" name="テキスト ボックス 460"/>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兵庫県南あわじ市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130448</xdr:rowOff>
    </xdr:from>
    <xdr:to>
      <xdr:col>4</xdr:col>
      <xdr:colOff>1117600</xdr:colOff>
      <xdr:row>16</xdr:row>
      <xdr:rowOff>156823</xdr:rowOff>
    </xdr:to>
    <xdr:cxnSp macro="">
      <xdr:nvCxnSpPr>
        <xdr:cNvPr id="54" name="直線コネクタ 53"/>
        <xdr:cNvCxnSpPr/>
      </xdr:nvCxnSpPr>
      <xdr:spPr bwMode="auto">
        <a:xfrm flipV="1">
          <a:off x="5003800" y="2921273"/>
          <a:ext cx="647700" cy="26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60413</xdr:rowOff>
    </xdr:from>
    <xdr:ext cx="762000" cy="259045"/>
    <xdr:sp macro="" textlink="">
      <xdr:nvSpPr>
        <xdr:cNvPr id="55" name="人口1人当たり決算額の推移平均値テキスト130"/>
        <xdr:cNvSpPr txBox="1"/>
      </xdr:nvSpPr>
      <xdr:spPr>
        <a:xfrm>
          <a:off x="5740400" y="2679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131677</xdr:rowOff>
    </xdr:from>
    <xdr:to>
      <xdr:col>4</xdr:col>
      <xdr:colOff>469900</xdr:colOff>
      <xdr:row>16</xdr:row>
      <xdr:rowOff>156823</xdr:rowOff>
    </xdr:to>
    <xdr:cxnSp macro="">
      <xdr:nvCxnSpPr>
        <xdr:cNvPr id="57" name="直線コネクタ 56"/>
        <xdr:cNvCxnSpPr/>
      </xdr:nvCxnSpPr>
      <xdr:spPr bwMode="auto">
        <a:xfrm>
          <a:off x="4305300" y="2922502"/>
          <a:ext cx="698500" cy="25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22818</xdr:rowOff>
    </xdr:from>
    <xdr:ext cx="736600" cy="259045"/>
    <xdr:sp macro="" textlink="">
      <xdr:nvSpPr>
        <xdr:cNvPr id="59" name="テキスト ボックス 58"/>
        <xdr:cNvSpPr txBox="1"/>
      </xdr:nvSpPr>
      <xdr:spPr>
        <a:xfrm>
          <a:off x="4622800" y="264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77241</xdr:rowOff>
    </xdr:from>
    <xdr:to>
      <xdr:col>3</xdr:col>
      <xdr:colOff>904875</xdr:colOff>
      <xdr:row>16</xdr:row>
      <xdr:rowOff>131677</xdr:rowOff>
    </xdr:to>
    <xdr:cxnSp macro="">
      <xdr:nvCxnSpPr>
        <xdr:cNvPr id="60" name="直線コネクタ 59"/>
        <xdr:cNvCxnSpPr/>
      </xdr:nvCxnSpPr>
      <xdr:spPr bwMode="auto">
        <a:xfrm>
          <a:off x="3606800" y="2868066"/>
          <a:ext cx="698500" cy="54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161264</xdr:rowOff>
    </xdr:from>
    <xdr:ext cx="762000" cy="259045"/>
    <xdr:sp macro="" textlink="">
      <xdr:nvSpPr>
        <xdr:cNvPr id="62" name="テキスト ボックス 61"/>
        <xdr:cNvSpPr txBox="1"/>
      </xdr:nvSpPr>
      <xdr:spPr>
        <a:xfrm>
          <a:off x="3924300" y="260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77241</xdr:rowOff>
    </xdr:from>
    <xdr:to>
      <xdr:col>3</xdr:col>
      <xdr:colOff>206375</xdr:colOff>
      <xdr:row>16</xdr:row>
      <xdr:rowOff>81085</xdr:rowOff>
    </xdr:to>
    <xdr:cxnSp macro="">
      <xdr:nvCxnSpPr>
        <xdr:cNvPr id="63" name="直線コネクタ 62"/>
        <xdr:cNvCxnSpPr/>
      </xdr:nvCxnSpPr>
      <xdr:spPr bwMode="auto">
        <a:xfrm flipV="1">
          <a:off x="2908300" y="2868066"/>
          <a:ext cx="698500" cy="3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131618</xdr:rowOff>
    </xdr:from>
    <xdr:ext cx="762000" cy="259045"/>
    <xdr:sp macro="" textlink="">
      <xdr:nvSpPr>
        <xdr:cNvPr id="65" name="テキスト ボックス 64"/>
        <xdr:cNvSpPr txBox="1"/>
      </xdr:nvSpPr>
      <xdr:spPr>
        <a:xfrm>
          <a:off x="3225800" y="257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142813</xdr:rowOff>
    </xdr:from>
    <xdr:to>
      <xdr:col>2</xdr:col>
      <xdr:colOff>692150</xdr:colOff>
      <xdr:row>17</xdr:row>
      <xdr:rowOff>72963</xdr:rowOff>
    </xdr:to>
    <xdr:sp macro="" textlink="">
      <xdr:nvSpPr>
        <xdr:cNvPr id="66" name="フローチャート : 判断 65"/>
        <xdr:cNvSpPr/>
      </xdr:nvSpPr>
      <xdr:spPr bwMode="auto">
        <a:xfrm>
          <a:off x="2857500" y="2933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57740</xdr:rowOff>
    </xdr:from>
    <xdr:ext cx="762000" cy="259045"/>
    <xdr:sp macro="" textlink="">
      <xdr:nvSpPr>
        <xdr:cNvPr id="67" name="テキスト ボックス 66"/>
        <xdr:cNvSpPr txBox="1"/>
      </xdr:nvSpPr>
      <xdr:spPr>
        <a:xfrm>
          <a:off x="2527300" y="3020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79648</xdr:rowOff>
    </xdr:from>
    <xdr:to>
      <xdr:col>5</xdr:col>
      <xdr:colOff>34925</xdr:colOff>
      <xdr:row>17</xdr:row>
      <xdr:rowOff>9798</xdr:rowOff>
    </xdr:to>
    <xdr:sp macro="" textlink="">
      <xdr:nvSpPr>
        <xdr:cNvPr id="73" name="円/楕円 72"/>
        <xdr:cNvSpPr/>
      </xdr:nvSpPr>
      <xdr:spPr bwMode="auto">
        <a:xfrm>
          <a:off x="5600700" y="2870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51725</xdr:rowOff>
    </xdr:from>
    <xdr:ext cx="762000" cy="259045"/>
    <xdr:sp macro="" textlink="">
      <xdr:nvSpPr>
        <xdr:cNvPr id="74" name="人口1人当たり決算額の推移該当値テキスト130"/>
        <xdr:cNvSpPr txBox="1"/>
      </xdr:nvSpPr>
      <xdr:spPr>
        <a:xfrm>
          <a:off x="5740400" y="2842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91,092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106023</xdr:rowOff>
    </xdr:from>
    <xdr:to>
      <xdr:col>4</xdr:col>
      <xdr:colOff>520700</xdr:colOff>
      <xdr:row>17</xdr:row>
      <xdr:rowOff>36173</xdr:rowOff>
    </xdr:to>
    <xdr:sp macro="" textlink="">
      <xdr:nvSpPr>
        <xdr:cNvPr id="75" name="円/楕円 74"/>
        <xdr:cNvSpPr/>
      </xdr:nvSpPr>
      <xdr:spPr bwMode="auto">
        <a:xfrm>
          <a:off x="4953000" y="2896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20950</xdr:rowOff>
    </xdr:from>
    <xdr:ext cx="736600" cy="259045"/>
    <xdr:sp macro="" textlink="">
      <xdr:nvSpPr>
        <xdr:cNvPr id="76" name="テキスト ボックス 75"/>
        <xdr:cNvSpPr txBox="1"/>
      </xdr:nvSpPr>
      <xdr:spPr>
        <a:xfrm>
          <a:off x="4622800" y="2983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89,246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80877</xdr:rowOff>
    </xdr:from>
    <xdr:to>
      <xdr:col>3</xdr:col>
      <xdr:colOff>955675</xdr:colOff>
      <xdr:row>17</xdr:row>
      <xdr:rowOff>11027</xdr:rowOff>
    </xdr:to>
    <xdr:sp macro="" textlink="">
      <xdr:nvSpPr>
        <xdr:cNvPr id="77" name="円/楕円 76"/>
        <xdr:cNvSpPr/>
      </xdr:nvSpPr>
      <xdr:spPr bwMode="auto">
        <a:xfrm>
          <a:off x="4254500" y="2871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167254</xdr:rowOff>
    </xdr:from>
    <xdr:ext cx="762000" cy="259045"/>
    <xdr:sp macro="" textlink="">
      <xdr:nvSpPr>
        <xdr:cNvPr id="78" name="テキスト ボックス 77"/>
        <xdr:cNvSpPr txBox="1"/>
      </xdr:nvSpPr>
      <xdr:spPr>
        <a:xfrm>
          <a:off x="3924300" y="295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91,006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26441</xdr:rowOff>
    </xdr:from>
    <xdr:to>
      <xdr:col>3</xdr:col>
      <xdr:colOff>257175</xdr:colOff>
      <xdr:row>16</xdr:row>
      <xdr:rowOff>128041</xdr:rowOff>
    </xdr:to>
    <xdr:sp macro="" textlink="">
      <xdr:nvSpPr>
        <xdr:cNvPr id="79" name="円/楕円 78"/>
        <xdr:cNvSpPr/>
      </xdr:nvSpPr>
      <xdr:spPr bwMode="auto">
        <a:xfrm>
          <a:off x="3556000" y="2817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112818</xdr:rowOff>
    </xdr:from>
    <xdr:ext cx="762000" cy="259045"/>
    <xdr:sp macro="" textlink="">
      <xdr:nvSpPr>
        <xdr:cNvPr id="80" name="テキスト ボックス 79"/>
        <xdr:cNvSpPr txBox="1"/>
      </xdr:nvSpPr>
      <xdr:spPr>
        <a:xfrm>
          <a:off x="3225800" y="290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94,816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30285</xdr:rowOff>
    </xdr:from>
    <xdr:to>
      <xdr:col>2</xdr:col>
      <xdr:colOff>692150</xdr:colOff>
      <xdr:row>16</xdr:row>
      <xdr:rowOff>131885</xdr:rowOff>
    </xdr:to>
    <xdr:sp macro="" textlink="">
      <xdr:nvSpPr>
        <xdr:cNvPr id="81" name="円/楕円 80"/>
        <xdr:cNvSpPr/>
      </xdr:nvSpPr>
      <xdr:spPr bwMode="auto">
        <a:xfrm>
          <a:off x="2857500" y="2821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142062</xdr:rowOff>
    </xdr:from>
    <xdr:ext cx="762000" cy="259045"/>
    <xdr:sp macro="" textlink="">
      <xdr:nvSpPr>
        <xdr:cNvPr id="82" name="テキスト ボックス 81"/>
        <xdr:cNvSpPr txBox="1"/>
      </xdr:nvSpPr>
      <xdr:spPr>
        <a:xfrm>
          <a:off x="2527300" y="258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9" name="テキスト ボックス 98"/>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101" name="テキスト ボックス 100"/>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3" name="テキスト ボックス 102"/>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5" name="テキスト ボックス 104"/>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7" name="テキスト ボックス 106"/>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9" name="テキスト ボックス 108"/>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1" name="テキスト ボックス 11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220694</xdr:rowOff>
    </xdr:from>
    <xdr:to>
      <xdr:col>4</xdr:col>
      <xdr:colOff>1117600</xdr:colOff>
      <xdr:row>38</xdr:row>
      <xdr:rowOff>161976</xdr:rowOff>
    </xdr:to>
    <xdr:cxnSp macro="">
      <xdr:nvCxnSpPr>
        <xdr:cNvPr id="113" name="直線コネクタ 112"/>
        <xdr:cNvCxnSpPr/>
      </xdr:nvCxnSpPr>
      <xdr:spPr bwMode="auto">
        <a:xfrm flipV="1">
          <a:off x="5651500" y="6145244"/>
          <a:ext cx="0" cy="1484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134053</xdr:rowOff>
    </xdr:from>
    <xdr:ext cx="762000" cy="259045"/>
    <xdr:sp macro="" textlink="">
      <xdr:nvSpPr>
        <xdr:cNvPr id="114" name="人口1人当たり決算額の推移最小値テキスト445"/>
        <xdr:cNvSpPr txBox="1"/>
      </xdr:nvSpPr>
      <xdr:spPr>
        <a:xfrm>
          <a:off x="5740400" y="760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161976</xdr:rowOff>
    </xdr:from>
    <xdr:to>
      <xdr:col>5</xdr:col>
      <xdr:colOff>73025</xdr:colOff>
      <xdr:row>38</xdr:row>
      <xdr:rowOff>161976</xdr:rowOff>
    </xdr:to>
    <xdr:cxnSp macro="">
      <xdr:nvCxnSpPr>
        <xdr:cNvPr id="115" name="直線コネクタ 114"/>
        <xdr:cNvCxnSpPr/>
      </xdr:nvCxnSpPr>
      <xdr:spPr bwMode="auto">
        <a:xfrm>
          <a:off x="5562600" y="7629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135621</xdr:rowOff>
    </xdr:from>
    <xdr:ext cx="762000" cy="259045"/>
    <xdr:sp macro="" textlink="">
      <xdr:nvSpPr>
        <xdr:cNvPr id="116" name="人口1人当たり決算額の推移最大値テキスト445"/>
        <xdr:cNvSpPr txBox="1"/>
      </xdr:nvSpPr>
      <xdr:spPr>
        <a:xfrm>
          <a:off x="5740400" y="58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33</xdr:row>
      <xdr:rowOff>220694</xdr:rowOff>
    </xdr:from>
    <xdr:to>
      <xdr:col>5</xdr:col>
      <xdr:colOff>73025</xdr:colOff>
      <xdr:row>33</xdr:row>
      <xdr:rowOff>220694</xdr:rowOff>
    </xdr:to>
    <xdr:cxnSp macro="">
      <xdr:nvCxnSpPr>
        <xdr:cNvPr id="117" name="直線コネクタ 116"/>
        <xdr:cNvCxnSpPr/>
      </xdr:nvCxnSpPr>
      <xdr:spPr bwMode="auto">
        <a:xfrm>
          <a:off x="5562600" y="6145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151819</xdr:rowOff>
    </xdr:from>
    <xdr:to>
      <xdr:col>4</xdr:col>
      <xdr:colOff>1117600</xdr:colOff>
      <xdr:row>34</xdr:row>
      <xdr:rowOff>265172</xdr:rowOff>
    </xdr:to>
    <xdr:cxnSp macro="">
      <xdr:nvCxnSpPr>
        <xdr:cNvPr id="118" name="直線コネクタ 117"/>
        <xdr:cNvCxnSpPr/>
      </xdr:nvCxnSpPr>
      <xdr:spPr bwMode="auto">
        <a:xfrm>
          <a:off x="5003800" y="6419269"/>
          <a:ext cx="647700" cy="113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143897</xdr:rowOff>
    </xdr:from>
    <xdr:ext cx="762000" cy="259045"/>
    <xdr:sp macro="" textlink="">
      <xdr:nvSpPr>
        <xdr:cNvPr id="119" name="人口1人当たり決算額の推移平均値テキスト445"/>
        <xdr:cNvSpPr txBox="1"/>
      </xdr:nvSpPr>
      <xdr:spPr>
        <a:xfrm>
          <a:off x="5740400" y="6754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171820</xdr:rowOff>
    </xdr:from>
    <xdr:to>
      <xdr:col>5</xdr:col>
      <xdr:colOff>34925</xdr:colOff>
      <xdr:row>35</xdr:row>
      <xdr:rowOff>273420</xdr:rowOff>
    </xdr:to>
    <xdr:sp macro="" textlink="">
      <xdr:nvSpPr>
        <xdr:cNvPr id="120" name="フローチャート : 判断 119"/>
        <xdr:cNvSpPr/>
      </xdr:nvSpPr>
      <xdr:spPr bwMode="auto">
        <a:xfrm>
          <a:off x="56007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121318</xdr:rowOff>
    </xdr:from>
    <xdr:to>
      <xdr:col>4</xdr:col>
      <xdr:colOff>469900</xdr:colOff>
      <xdr:row>34</xdr:row>
      <xdr:rowOff>151819</xdr:rowOff>
    </xdr:to>
    <xdr:cxnSp macro="">
      <xdr:nvCxnSpPr>
        <xdr:cNvPr id="121" name="直線コネクタ 120"/>
        <xdr:cNvCxnSpPr/>
      </xdr:nvCxnSpPr>
      <xdr:spPr bwMode="auto">
        <a:xfrm>
          <a:off x="4305300" y="6388768"/>
          <a:ext cx="698500" cy="30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73228</xdr:rowOff>
    </xdr:from>
    <xdr:to>
      <xdr:col>4</xdr:col>
      <xdr:colOff>520700</xdr:colOff>
      <xdr:row>35</xdr:row>
      <xdr:rowOff>174828</xdr:rowOff>
    </xdr:to>
    <xdr:sp macro="" textlink="">
      <xdr:nvSpPr>
        <xdr:cNvPr id="122" name="フローチャート : 判断 121"/>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159605</xdr:rowOff>
    </xdr:from>
    <xdr:ext cx="736600" cy="259045"/>
    <xdr:sp macro="" textlink="">
      <xdr:nvSpPr>
        <xdr:cNvPr id="123" name="テキスト ボックス 122"/>
        <xdr:cNvSpPr txBox="1"/>
      </xdr:nvSpPr>
      <xdr:spPr>
        <a:xfrm>
          <a:off x="4622800" y="6769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96629</xdr:rowOff>
    </xdr:from>
    <xdr:to>
      <xdr:col>3</xdr:col>
      <xdr:colOff>904875</xdr:colOff>
      <xdr:row>34</xdr:row>
      <xdr:rowOff>121318</xdr:rowOff>
    </xdr:to>
    <xdr:cxnSp macro="">
      <xdr:nvCxnSpPr>
        <xdr:cNvPr id="124" name="直線コネクタ 123"/>
        <xdr:cNvCxnSpPr/>
      </xdr:nvCxnSpPr>
      <xdr:spPr bwMode="auto">
        <a:xfrm>
          <a:off x="3606800" y="6364079"/>
          <a:ext cx="698500" cy="24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325145</xdr:rowOff>
    </xdr:from>
    <xdr:to>
      <xdr:col>3</xdr:col>
      <xdr:colOff>955675</xdr:colOff>
      <xdr:row>35</xdr:row>
      <xdr:rowOff>83845</xdr:rowOff>
    </xdr:to>
    <xdr:sp macro="" textlink="">
      <xdr:nvSpPr>
        <xdr:cNvPr id="125" name="フローチャート : 判断 124"/>
        <xdr:cNvSpPr/>
      </xdr:nvSpPr>
      <xdr:spPr bwMode="auto">
        <a:xfrm>
          <a:off x="42545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68622</xdr:rowOff>
    </xdr:from>
    <xdr:ext cx="762000" cy="259045"/>
    <xdr:sp macro="" textlink="">
      <xdr:nvSpPr>
        <xdr:cNvPr id="126" name="テキスト ボックス 125"/>
        <xdr:cNvSpPr txBox="1"/>
      </xdr:nvSpPr>
      <xdr:spPr>
        <a:xfrm>
          <a:off x="3924300" y="667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331238</xdr:rowOff>
    </xdr:from>
    <xdr:to>
      <xdr:col>3</xdr:col>
      <xdr:colOff>206375</xdr:colOff>
      <xdr:row>34</xdr:row>
      <xdr:rowOff>96629</xdr:rowOff>
    </xdr:to>
    <xdr:cxnSp macro="">
      <xdr:nvCxnSpPr>
        <xdr:cNvPr id="127" name="直線コネクタ 126"/>
        <xdr:cNvCxnSpPr/>
      </xdr:nvCxnSpPr>
      <xdr:spPr bwMode="auto">
        <a:xfrm>
          <a:off x="2908300" y="6255788"/>
          <a:ext cx="698500" cy="108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227435</xdr:rowOff>
    </xdr:from>
    <xdr:to>
      <xdr:col>3</xdr:col>
      <xdr:colOff>257175</xdr:colOff>
      <xdr:row>34</xdr:row>
      <xdr:rowOff>329036</xdr:rowOff>
    </xdr:to>
    <xdr:sp macro="" textlink="">
      <xdr:nvSpPr>
        <xdr:cNvPr id="128" name="フローチャート : 判断 127"/>
        <xdr:cNvSpPr/>
      </xdr:nvSpPr>
      <xdr:spPr bwMode="auto">
        <a:xfrm>
          <a:off x="35560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313812</xdr:rowOff>
    </xdr:from>
    <xdr:ext cx="762000" cy="259045"/>
    <xdr:sp macro="" textlink="">
      <xdr:nvSpPr>
        <xdr:cNvPr id="129" name="テキスト ボックス 128"/>
        <xdr:cNvSpPr txBox="1"/>
      </xdr:nvSpPr>
      <xdr:spPr>
        <a:xfrm>
          <a:off x="3225800" y="65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295297</xdr:rowOff>
    </xdr:from>
    <xdr:to>
      <xdr:col>2</xdr:col>
      <xdr:colOff>692150</xdr:colOff>
      <xdr:row>35</xdr:row>
      <xdr:rowOff>53997</xdr:rowOff>
    </xdr:to>
    <xdr:sp macro="" textlink="">
      <xdr:nvSpPr>
        <xdr:cNvPr id="130" name="フローチャート : 判断 129"/>
        <xdr:cNvSpPr/>
      </xdr:nvSpPr>
      <xdr:spPr bwMode="auto">
        <a:xfrm>
          <a:off x="2857500" y="6562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38774</xdr:rowOff>
    </xdr:from>
    <xdr:ext cx="762000" cy="259045"/>
    <xdr:sp macro="" textlink="">
      <xdr:nvSpPr>
        <xdr:cNvPr id="131" name="テキスト ボックス 130"/>
        <xdr:cNvSpPr txBox="1"/>
      </xdr:nvSpPr>
      <xdr:spPr>
        <a:xfrm>
          <a:off x="2527300" y="664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214372</xdr:rowOff>
    </xdr:from>
    <xdr:to>
      <xdr:col>5</xdr:col>
      <xdr:colOff>34925</xdr:colOff>
      <xdr:row>34</xdr:row>
      <xdr:rowOff>315972</xdr:rowOff>
    </xdr:to>
    <xdr:sp macro="" textlink="">
      <xdr:nvSpPr>
        <xdr:cNvPr id="137" name="円/楕円 136"/>
        <xdr:cNvSpPr/>
      </xdr:nvSpPr>
      <xdr:spPr bwMode="auto">
        <a:xfrm>
          <a:off x="5600700" y="6481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59449</xdr:rowOff>
    </xdr:from>
    <xdr:ext cx="762000" cy="259045"/>
    <xdr:sp macro="" textlink="">
      <xdr:nvSpPr>
        <xdr:cNvPr id="138" name="人口1人当たり決算額の推移該当値テキスト445"/>
        <xdr:cNvSpPr txBox="1"/>
      </xdr:nvSpPr>
      <xdr:spPr>
        <a:xfrm>
          <a:off x="5740400" y="63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33,019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101019</xdr:rowOff>
    </xdr:from>
    <xdr:to>
      <xdr:col>4</xdr:col>
      <xdr:colOff>520700</xdr:colOff>
      <xdr:row>34</xdr:row>
      <xdr:rowOff>202619</xdr:rowOff>
    </xdr:to>
    <xdr:sp macro="" textlink="">
      <xdr:nvSpPr>
        <xdr:cNvPr id="139" name="円/楕円 138"/>
        <xdr:cNvSpPr/>
      </xdr:nvSpPr>
      <xdr:spPr bwMode="auto">
        <a:xfrm>
          <a:off x="4953000" y="6368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212796</xdr:rowOff>
    </xdr:from>
    <xdr:ext cx="736600" cy="259045"/>
    <xdr:sp macro="" textlink="">
      <xdr:nvSpPr>
        <xdr:cNvPr id="140" name="テキスト ボックス 139"/>
        <xdr:cNvSpPr txBox="1"/>
      </xdr:nvSpPr>
      <xdr:spPr>
        <a:xfrm>
          <a:off x="4622800" y="6137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36,490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70518</xdr:rowOff>
    </xdr:from>
    <xdr:to>
      <xdr:col>3</xdr:col>
      <xdr:colOff>955675</xdr:colOff>
      <xdr:row>34</xdr:row>
      <xdr:rowOff>172118</xdr:rowOff>
    </xdr:to>
    <xdr:sp macro="" textlink="">
      <xdr:nvSpPr>
        <xdr:cNvPr id="141" name="円/楕円 140"/>
        <xdr:cNvSpPr/>
      </xdr:nvSpPr>
      <xdr:spPr bwMode="auto">
        <a:xfrm>
          <a:off x="4254500" y="6337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182295</xdr:rowOff>
    </xdr:from>
    <xdr:ext cx="762000" cy="259045"/>
    <xdr:sp macro="" textlink="">
      <xdr:nvSpPr>
        <xdr:cNvPr id="142" name="テキスト ボックス 141"/>
        <xdr:cNvSpPr txBox="1"/>
      </xdr:nvSpPr>
      <xdr:spPr>
        <a:xfrm>
          <a:off x="3924300" y="610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37,424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45829</xdr:rowOff>
    </xdr:from>
    <xdr:to>
      <xdr:col>3</xdr:col>
      <xdr:colOff>257175</xdr:colOff>
      <xdr:row>34</xdr:row>
      <xdr:rowOff>147429</xdr:rowOff>
    </xdr:to>
    <xdr:sp macro="" textlink="">
      <xdr:nvSpPr>
        <xdr:cNvPr id="143" name="円/楕円 142"/>
        <xdr:cNvSpPr/>
      </xdr:nvSpPr>
      <xdr:spPr bwMode="auto">
        <a:xfrm>
          <a:off x="3556000" y="6313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157606</xdr:rowOff>
    </xdr:from>
    <xdr:ext cx="762000" cy="259045"/>
    <xdr:sp macro="" textlink="">
      <xdr:nvSpPr>
        <xdr:cNvPr id="144" name="テキスト ボックス 143"/>
        <xdr:cNvSpPr txBox="1"/>
      </xdr:nvSpPr>
      <xdr:spPr>
        <a:xfrm>
          <a:off x="3225800" y="608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38,180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280438</xdr:rowOff>
    </xdr:from>
    <xdr:to>
      <xdr:col>2</xdr:col>
      <xdr:colOff>692150</xdr:colOff>
      <xdr:row>34</xdr:row>
      <xdr:rowOff>39138</xdr:rowOff>
    </xdr:to>
    <xdr:sp macro="" textlink="">
      <xdr:nvSpPr>
        <xdr:cNvPr id="145" name="円/楕円 144"/>
        <xdr:cNvSpPr/>
      </xdr:nvSpPr>
      <xdr:spPr bwMode="auto">
        <a:xfrm>
          <a:off x="2857500" y="6204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49315</xdr:rowOff>
    </xdr:from>
    <xdr:ext cx="762000" cy="259045"/>
    <xdr:sp macro="" textlink="">
      <xdr:nvSpPr>
        <xdr:cNvPr id="146" name="テキスト ボックス 145"/>
        <xdr:cNvSpPr txBox="1"/>
      </xdr:nvSpPr>
      <xdr:spPr>
        <a:xfrm>
          <a:off x="2527300" y="597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兵庫県南あわじ市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財政調整基金残高は、合併以後平成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年度まで毎年取り崩しを行ってきたことにより標準財政規模比を減少させてきたが、平成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年度以降、取り崩しを行わないことにより割合を増加させてきた。平成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年度も同様に取り崩しを行わず、決算剰余金の一部を積み立てたことにより、割合を</a:t>
          </a:r>
          <a:r>
            <a:rPr kumimoji="1" lang="en-US" altLang="ja-JP" sz="1400">
              <a:latin typeface="ＭＳ ゴシック" pitchFamily="49" charset="-128"/>
              <a:ea typeface="ＭＳ ゴシック" pitchFamily="49" charset="-128"/>
            </a:rPr>
            <a:t>1.84</a:t>
          </a:r>
          <a:r>
            <a:rPr kumimoji="1" lang="ja-JP" altLang="en-US" sz="1400">
              <a:latin typeface="ＭＳ ゴシック" pitchFamily="49" charset="-128"/>
              <a:ea typeface="ＭＳ ゴシック" pitchFamily="49" charset="-128"/>
            </a:rPr>
            <a:t>ポイント増加させることができた。今後は税収が減収傾向にあることから、引き続き財政計画に基づき健全な運営に努めていく必要がある。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兵庫県南あわじ市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連結実質赤字比率においては、平成</a:t>
          </a:r>
          <a:r>
            <a:rPr kumimoji="1" lang="en-US" altLang="ja-JP" sz="1400">
              <a:solidFill>
                <a:sysClr val="windowText" lastClr="000000"/>
              </a:solidFill>
              <a:latin typeface="ＭＳ ゴシック" pitchFamily="49" charset="-128"/>
              <a:ea typeface="ＭＳ ゴシック" pitchFamily="49" charset="-128"/>
            </a:rPr>
            <a:t>20</a:t>
          </a:r>
          <a:r>
            <a:rPr kumimoji="1" lang="ja-JP" altLang="en-US" sz="1400">
              <a:solidFill>
                <a:sysClr val="windowText" lastClr="000000"/>
              </a:solidFill>
              <a:latin typeface="ＭＳ ゴシック" pitchFamily="49" charset="-128"/>
              <a:ea typeface="ＭＳ ゴシック" pitchFamily="49" charset="-128"/>
            </a:rPr>
            <a:t>年度に国民健康保険特別会計（保険事業勘定）で赤字を出したものの、以降は全会計において黒字となっている。平成</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年度においては一般会計の実質収支が減少、国民健康保険特別会計（保険事業勘定）では被保険者数の増加に加え、被保険者</a:t>
          </a:r>
          <a:r>
            <a:rPr kumimoji="1" lang="en-US" altLang="ja-JP" sz="1400">
              <a:solidFill>
                <a:sysClr val="windowText" lastClr="000000"/>
              </a:solidFill>
              <a:latin typeface="ＭＳ ゴシック" pitchFamily="49" charset="-128"/>
              <a:ea typeface="ＭＳ ゴシック" pitchFamily="49" charset="-128"/>
            </a:rPr>
            <a:t>1</a:t>
          </a:r>
          <a:r>
            <a:rPr kumimoji="1" lang="ja-JP" altLang="en-US" sz="1400">
              <a:solidFill>
                <a:sysClr val="windowText" lastClr="000000"/>
              </a:solidFill>
              <a:latin typeface="ＭＳ ゴシック" pitchFamily="49" charset="-128"/>
              <a:ea typeface="ＭＳ ゴシック" pitchFamily="49" charset="-128"/>
            </a:rPr>
            <a:t>人当りの保険給付費が増加した影響で実質収支が減少したことにより標準財政規模比が減少している。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兵庫県南あわじ市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おける分子の構成要因では、新規の地方債発行を抑制しながら計画的な繰上償還を実施したことにより元利償還金は減少したものの、下水道事業における過去の大規模投資にかかる元利償還が大きなものとなっていることから公営企業債の元利償還金に対する繰入金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新規の地方債発行において交付税算入率の高い地方債を選択していることや、</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％算入される臨時財政対策債の発行額が大きくなっていることから、算入公債費等についても増加傾向にある。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兵庫県南あわじ市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おける分子の構成要因では、将来負担額がやや増加した一方、充当可能財源等もやや増加し、充当可能財源等の増加が将来負担額を上回ったため、比率が減少した。個別には下水道事業における地方債残高が減少したことにより公営企業債等繰入見込額が減少したが、一般会計等における地方債の発行抑制及び繰上償還があったものの、大型事業（新庁舎建設、食の拠点施設建設、若人の広場建設）による地方債発行で現在高が増加し将来負担額が増加した。一方で財政調整基金の取り崩しを行わず、決算剰余金の一部を積み立てたことによる充当可能基金の増によって充当可能財源等が増加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CT9" sqref="CT9:DA9"/>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30290557</v>
      </c>
      <c r="BO4" s="379"/>
      <c r="BP4" s="379"/>
      <c r="BQ4" s="379"/>
      <c r="BR4" s="379"/>
      <c r="BS4" s="379"/>
      <c r="BT4" s="379"/>
      <c r="BU4" s="380"/>
      <c r="BV4" s="378">
        <v>28244935</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4.4000000000000004</v>
      </c>
      <c r="CU4" s="556"/>
      <c r="CV4" s="556"/>
      <c r="CW4" s="556"/>
      <c r="CX4" s="556"/>
      <c r="CY4" s="556"/>
      <c r="CZ4" s="556"/>
      <c r="DA4" s="557"/>
      <c r="DB4" s="555">
        <v>6.4</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29416295</v>
      </c>
      <c r="BO5" s="384"/>
      <c r="BP5" s="384"/>
      <c r="BQ5" s="384"/>
      <c r="BR5" s="384"/>
      <c r="BS5" s="384"/>
      <c r="BT5" s="384"/>
      <c r="BU5" s="385"/>
      <c r="BV5" s="383">
        <v>26975644</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87.1</v>
      </c>
      <c r="CU5" s="354"/>
      <c r="CV5" s="354"/>
      <c r="CW5" s="354"/>
      <c r="CX5" s="354"/>
      <c r="CY5" s="354"/>
      <c r="CZ5" s="354"/>
      <c r="DA5" s="355"/>
      <c r="DB5" s="353">
        <v>84</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874262</v>
      </c>
      <c r="BO6" s="384"/>
      <c r="BP6" s="384"/>
      <c r="BQ6" s="384"/>
      <c r="BR6" s="384"/>
      <c r="BS6" s="384"/>
      <c r="BT6" s="384"/>
      <c r="BU6" s="385"/>
      <c r="BV6" s="383">
        <v>1269291</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93.2</v>
      </c>
      <c r="CU6" s="530"/>
      <c r="CV6" s="530"/>
      <c r="CW6" s="530"/>
      <c r="CX6" s="530"/>
      <c r="CY6" s="530"/>
      <c r="CZ6" s="530"/>
      <c r="DA6" s="531"/>
      <c r="DB6" s="529">
        <v>90.2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135052</v>
      </c>
      <c r="BO7" s="384"/>
      <c r="BP7" s="384"/>
      <c r="BQ7" s="384"/>
      <c r="BR7" s="384"/>
      <c r="BS7" s="384"/>
      <c r="BT7" s="384"/>
      <c r="BU7" s="385"/>
      <c r="BV7" s="383">
        <v>179166</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16892441</v>
      </c>
      <c r="CU7" s="384"/>
      <c r="CV7" s="384"/>
      <c r="CW7" s="384"/>
      <c r="CX7" s="384"/>
      <c r="CY7" s="384"/>
      <c r="CZ7" s="384"/>
      <c r="DA7" s="385"/>
      <c r="DB7" s="383">
        <v>17011974</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739210</v>
      </c>
      <c r="BO8" s="384"/>
      <c r="BP8" s="384"/>
      <c r="BQ8" s="384"/>
      <c r="BR8" s="384"/>
      <c r="BS8" s="384"/>
      <c r="BT8" s="384"/>
      <c r="BU8" s="385"/>
      <c r="BV8" s="383">
        <v>1090125</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0.42</v>
      </c>
      <c r="CU8" s="493"/>
      <c r="CV8" s="493"/>
      <c r="CW8" s="493"/>
      <c r="CX8" s="493"/>
      <c r="CY8" s="493"/>
      <c r="CZ8" s="493"/>
      <c r="DA8" s="494"/>
      <c r="DB8" s="492">
        <v>0.43</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49834</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-350915</v>
      </c>
      <c r="BO9" s="384"/>
      <c r="BP9" s="384"/>
      <c r="BQ9" s="384"/>
      <c r="BR9" s="384"/>
      <c r="BS9" s="384"/>
      <c r="BT9" s="384"/>
      <c r="BU9" s="385"/>
      <c r="BV9" s="383">
        <v>327135</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24.4</v>
      </c>
      <c r="CU9" s="354"/>
      <c r="CV9" s="354"/>
      <c r="CW9" s="354"/>
      <c r="CX9" s="354"/>
      <c r="CY9" s="354"/>
      <c r="CZ9" s="354"/>
      <c r="DA9" s="355"/>
      <c r="DB9" s="353">
        <v>23.6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52283</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294555</v>
      </c>
      <c r="BO10" s="384"/>
      <c r="BP10" s="384"/>
      <c r="BQ10" s="384"/>
      <c r="BR10" s="384"/>
      <c r="BS10" s="384"/>
      <c r="BT10" s="384"/>
      <c r="BU10" s="385"/>
      <c r="BV10" s="383">
        <v>513797</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v>896474</v>
      </c>
      <c r="BO11" s="384"/>
      <c r="BP11" s="384"/>
      <c r="BQ11" s="384"/>
      <c r="BR11" s="384"/>
      <c r="BS11" s="384"/>
      <c r="BT11" s="384"/>
      <c r="BU11" s="385"/>
      <c r="BV11" s="383">
        <v>645109</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49847</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49592</v>
      </c>
      <c r="S13" s="485"/>
      <c r="T13" s="485"/>
      <c r="U13" s="485"/>
      <c r="V13" s="486"/>
      <c r="W13" s="472" t="s">
        <v>123</v>
      </c>
      <c r="X13" s="396"/>
      <c r="Y13" s="396"/>
      <c r="Z13" s="396"/>
      <c r="AA13" s="396"/>
      <c r="AB13" s="397"/>
      <c r="AC13" s="359">
        <v>6802</v>
      </c>
      <c r="AD13" s="360"/>
      <c r="AE13" s="360"/>
      <c r="AF13" s="360"/>
      <c r="AG13" s="361"/>
      <c r="AH13" s="359">
        <v>7508</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840114</v>
      </c>
      <c r="BO13" s="384"/>
      <c r="BP13" s="384"/>
      <c r="BQ13" s="384"/>
      <c r="BR13" s="384"/>
      <c r="BS13" s="384"/>
      <c r="BT13" s="384"/>
      <c r="BU13" s="385"/>
      <c r="BV13" s="383">
        <v>1486041</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13.6</v>
      </c>
      <c r="CU13" s="354"/>
      <c r="CV13" s="354"/>
      <c r="CW13" s="354"/>
      <c r="CX13" s="354"/>
      <c r="CY13" s="354"/>
      <c r="CZ13" s="354"/>
      <c r="DA13" s="355"/>
      <c r="DB13" s="353">
        <v>14.3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50344</v>
      </c>
      <c r="S14" s="485"/>
      <c r="T14" s="485"/>
      <c r="U14" s="485"/>
      <c r="V14" s="486"/>
      <c r="W14" s="487"/>
      <c r="X14" s="399"/>
      <c r="Y14" s="399"/>
      <c r="Z14" s="399"/>
      <c r="AA14" s="399"/>
      <c r="AB14" s="400"/>
      <c r="AC14" s="477">
        <v>25.5</v>
      </c>
      <c r="AD14" s="478"/>
      <c r="AE14" s="478"/>
      <c r="AF14" s="478"/>
      <c r="AG14" s="479"/>
      <c r="AH14" s="477">
        <v>25.6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131.69999999999999</v>
      </c>
      <c r="CU14" s="456"/>
      <c r="CV14" s="456"/>
      <c r="CW14" s="456"/>
      <c r="CX14" s="456"/>
      <c r="CY14" s="456"/>
      <c r="CZ14" s="456"/>
      <c r="DA14" s="457"/>
      <c r="DB14" s="488">
        <v>134</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50116</v>
      </c>
      <c r="S15" s="485"/>
      <c r="T15" s="485"/>
      <c r="U15" s="485"/>
      <c r="V15" s="486"/>
      <c r="W15" s="472" t="s">
        <v>130</v>
      </c>
      <c r="X15" s="396"/>
      <c r="Y15" s="396"/>
      <c r="Z15" s="396"/>
      <c r="AA15" s="396"/>
      <c r="AB15" s="397"/>
      <c r="AC15" s="359">
        <v>6468</v>
      </c>
      <c r="AD15" s="360"/>
      <c r="AE15" s="360"/>
      <c r="AF15" s="360"/>
      <c r="AG15" s="361"/>
      <c r="AH15" s="359">
        <v>7775</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5210258</v>
      </c>
      <c r="BO15" s="379"/>
      <c r="BP15" s="379"/>
      <c r="BQ15" s="379"/>
      <c r="BR15" s="379"/>
      <c r="BS15" s="379"/>
      <c r="BT15" s="379"/>
      <c r="BU15" s="380"/>
      <c r="BV15" s="378">
        <v>5142261</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24.2</v>
      </c>
      <c r="AD16" s="478"/>
      <c r="AE16" s="478"/>
      <c r="AF16" s="478"/>
      <c r="AG16" s="479"/>
      <c r="AH16" s="477">
        <v>26.5</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12538325</v>
      </c>
      <c r="BO16" s="384"/>
      <c r="BP16" s="384"/>
      <c r="BQ16" s="384"/>
      <c r="BR16" s="384"/>
      <c r="BS16" s="384"/>
      <c r="BT16" s="384"/>
      <c r="BU16" s="385"/>
      <c r="BV16" s="383">
        <v>12324348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13444</v>
      </c>
      <c r="AD17" s="360"/>
      <c r="AE17" s="360"/>
      <c r="AF17" s="360"/>
      <c r="AG17" s="361"/>
      <c r="AH17" s="359">
        <v>14030</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6690291</v>
      </c>
      <c r="BO17" s="384"/>
      <c r="BP17" s="384"/>
      <c r="BQ17" s="384"/>
      <c r="BR17" s="384"/>
      <c r="BS17" s="384"/>
      <c r="BT17" s="384"/>
      <c r="BU17" s="385"/>
      <c r="BV17" s="383">
        <v>6601432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229.01</v>
      </c>
      <c r="M18" s="448"/>
      <c r="N18" s="448"/>
      <c r="O18" s="448"/>
      <c r="P18" s="448"/>
      <c r="Q18" s="448"/>
      <c r="R18" s="449"/>
      <c r="S18" s="449"/>
      <c r="T18" s="449"/>
      <c r="U18" s="449"/>
      <c r="V18" s="450"/>
      <c r="W18" s="464"/>
      <c r="X18" s="465"/>
      <c r="Y18" s="465"/>
      <c r="Z18" s="465"/>
      <c r="AA18" s="465"/>
      <c r="AB18" s="473"/>
      <c r="AC18" s="347">
        <v>50.3</v>
      </c>
      <c r="AD18" s="348"/>
      <c r="AE18" s="348"/>
      <c r="AF18" s="348"/>
      <c r="AG18" s="451"/>
      <c r="AH18" s="347">
        <v>47.8</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14811833</v>
      </c>
      <c r="BO18" s="384"/>
      <c r="BP18" s="384"/>
      <c r="BQ18" s="384"/>
      <c r="BR18" s="384"/>
      <c r="BS18" s="384"/>
      <c r="BT18" s="384"/>
      <c r="BU18" s="385"/>
      <c r="BV18" s="383">
        <v>14460703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218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19477673</v>
      </c>
      <c r="BO19" s="384"/>
      <c r="BP19" s="384"/>
      <c r="BQ19" s="384"/>
      <c r="BR19" s="384"/>
      <c r="BS19" s="384"/>
      <c r="BT19" s="384"/>
      <c r="BU19" s="385"/>
      <c r="BV19" s="383">
        <v>19518662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16981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36984503</v>
      </c>
      <c r="BO23" s="384"/>
      <c r="BP23" s="384"/>
      <c r="BQ23" s="384"/>
      <c r="BR23" s="384"/>
      <c r="BS23" s="384"/>
      <c r="BT23" s="384"/>
      <c r="BU23" s="385"/>
      <c r="BV23" s="383">
        <v>36081992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8500</v>
      </c>
      <c r="R24" s="360"/>
      <c r="S24" s="360"/>
      <c r="T24" s="360"/>
      <c r="U24" s="360"/>
      <c r="V24" s="361"/>
      <c r="W24" s="425"/>
      <c r="X24" s="416"/>
      <c r="Y24" s="417"/>
      <c r="Z24" s="356" t="s">
        <v>153</v>
      </c>
      <c r="AA24" s="357"/>
      <c r="AB24" s="357"/>
      <c r="AC24" s="357"/>
      <c r="AD24" s="357"/>
      <c r="AE24" s="357"/>
      <c r="AF24" s="357"/>
      <c r="AG24" s="358"/>
      <c r="AH24" s="359">
        <v>418</v>
      </c>
      <c r="AI24" s="360"/>
      <c r="AJ24" s="360"/>
      <c r="AK24" s="360"/>
      <c r="AL24" s="361"/>
      <c r="AM24" s="359">
        <v>1340108</v>
      </c>
      <c r="AN24" s="360"/>
      <c r="AO24" s="360"/>
      <c r="AP24" s="360"/>
      <c r="AQ24" s="360"/>
      <c r="AR24" s="361"/>
      <c r="AS24" s="359">
        <v>3206</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24631250</v>
      </c>
      <c r="BO24" s="384"/>
      <c r="BP24" s="384"/>
      <c r="BQ24" s="384"/>
      <c r="BR24" s="384"/>
      <c r="BS24" s="384"/>
      <c r="BT24" s="384"/>
      <c r="BU24" s="385"/>
      <c r="BV24" s="383">
        <v>25070444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2</v>
      </c>
      <c r="M25" s="360"/>
      <c r="N25" s="360"/>
      <c r="O25" s="360"/>
      <c r="P25" s="361"/>
      <c r="Q25" s="359">
        <v>6800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2147394</v>
      </c>
      <c r="BO25" s="379"/>
      <c r="BP25" s="379"/>
      <c r="BQ25" s="379"/>
      <c r="BR25" s="379"/>
      <c r="BS25" s="379"/>
      <c r="BT25" s="379"/>
      <c r="BU25" s="380"/>
      <c r="BV25" s="378">
        <v>3621405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6000</v>
      </c>
      <c r="R26" s="360"/>
      <c r="S26" s="360"/>
      <c r="T26" s="360"/>
      <c r="U26" s="360"/>
      <c r="V26" s="361"/>
      <c r="W26" s="425"/>
      <c r="X26" s="416"/>
      <c r="Y26" s="417"/>
      <c r="Z26" s="356" t="s">
        <v>159</v>
      </c>
      <c r="AA26" s="438"/>
      <c r="AB26" s="438"/>
      <c r="AC26" s="438"/>
      <c r="AD26" s="438"/>
      <c r="AE26" s="438"/>
      <c r="AF26" s="438"/>
      <c r="AG26" s="439"/>
      <c r="AH26" s="359">
        <v>20</v>
      </c>
      <c r="AI26" s="360"/>
      <c r="AJ26" s="360"/>
      <c r="AK26" s="360"/>
      <c r="AL26" s="361"/>
      <c r="AM26" s="359">
        <v>62220</v>
      </c>
      <c r="AN26" s="360"/>
      <c r="AO26" s="360"/>
      <c r="AP26" s="360"/>
      <c r="AQ26" s="360"/>
      <c r="AR26" s="361"/>
      <c r="AS26" s="359">
        <v>3111</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4500</v>
      </c>
      <c r="R27" s="360"/>
      <c r="S27" s="360"/>
      <c r="T27" s="360"/>
      <c r="U27" s="360"/>
      <c r="V27" s="361"/>
      <c r="W27" s="425"/>
      <c r="X27" s="416"/>
      <c r="Y27" s="417"/>
      <c r="Z27" s="356" t="s">
        <v>162</v>
      </c>
      <c r="AA27" s="357"/>
      <c r="AB27" s="357"/>
      <c r="AC27" s="357"/>
      <c r="AD27" s="357"/>
      <c r="AE27" s="357"/>
      <c r="AF27" s="357"/>
      <c r="AG27" s="358"/>
      <c r="AH27" s="359">
        <v>11</v>
      </c>
      <c r="AI27" s="360"/>
      <c r="AJ27" s="360"/>
      <c r="AK27" s="360"/>
      <c r="AL27" s="361"/>
      <c r="AM27" s="359">
        <v>40079</v>
      </c>
      <c r="AN27" s="360"/>
      <c r="AO27" s="360"/>
      <c r="AP27" s="360"/>
      <c r="AQ27" s="360"/>
      <c r="AR27" s="361"/>
      <c r="AS27" s="359">
        <v>3644</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500000</v>
      </c>
      <c r="BO27" s="387"/>
      <c r="BP27" s="387"/>
      <c r="BQ27" s="387"/>
      <c r="BR27" s="387"/>
      <c r="BS27" s="387"/>
      <c r="BT27" s="387"/>
      <c r="BU27" s="388"/>
      <c r="BV27" s="386">
        <v>500000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3780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2728560</v>
      </c>
      <c r="BO28" s="379"/>
      <c r="BP28" s="379"/>
      <c r="BQ28" s="379"/>
      <c r="BR28" s="379"/>
      <c r="BS28" s="379"/>
      <c r="BT28" s="379"/>
      <c r="BU28" s="380"/>
      <c r="BV28" s="378">
        <v>2434005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18</v>
      </c>
      <c r="M29" s="360"/>
      <c r="N29" s="360"/>
      <c r="O29" s="360"/>
      <c r="P29" s="361"/>
      <c r="Q29" s="359">
        <v>3465</v>
      </c>
      <c r="R29" s="360"/>
      <c r="S29" s="360"/>
      <c r="T29" s="360"/>
      <c r="U29" s="360"/>
      <c r="V29" s="361"/>
      <c r="W29" s="426"/>
      <c r="X29" s="427"/>
      <c r="Y29" s="428"/>
      <c r="Z29" s="356" t="s">
        <v>169</v>
      </c>
      <c r="AA29" s="357"/>
      <c r="AB29" s="357"/>
      <c r="AC29" s="357"/>
      <c r="AD29" s="357"/>
      <c r="AE29" s="357"/>
      <c r="AF29" s="357"/>
      <c r="AG29" s="358"/>
      <c r="AH29" s="359">
        <v>429</v>
      </c>
      <c r="AI29" s="360"/>
      <c r="AJ29" s="360"/>
      <c r="AK29" s="360"/>
      <c r="AL29" s="361"/>
      <c r="AM29" s="359">
        <v>1380187</v>
      </c>
      <c r="AN29" s="360"/>
      <c r="AO29" s="360"/>
      <c r="AP29" s="360"/>
      <c r="AQ29" s="360"/>
      <c r="AR29" s="361"/>
      <c r="AS29" s="359">
        <v>3217</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531628</v>
      </c>
      <c r="BO29" s="384"/>
      <c r="BP29" s="384"/>
      <c r="BQ29" s="384"/>
      <c r="BR29" s="384"/>
      <c r="BS29" s="384"/>
      <c r="BT29" s="384"/>
      <c r="BU29" s="385"/>
      <c r="BV29" s="383">
        <v>527849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96.7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6169809</v>
      </c>
      <c r="BO30" s="387"/>
      <c r="BP30" s="387"/>
      <c r="BQ30" s="387"/>
      <c r="BR30" s="387"/>
      <c r="BS30" s="387"/>
      <c r="BT30" s="387"/>
      <c r="BU30" s="388"/>
      <c r="BV30" s="386">
        <v>5810947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　保険事業勘定</v>
      </c>
      <c r="X34" s="342"/>
      <c r="Y34" s="342"/>
      <c r="Z34" s="342"/>
      <c r="AA34" s="342"/>
      <c r="AB34" s="342"/>
      <c r="AC34" s="342"/>
      <c r="AD34" s="342"/>
      <c r="AE34" s="342"/>
      <c r="AF34" s="342"/>
      <c r="AG34" s="342"/>
      <c r="AH34" s="342"/>
      <c r="AI34" s="342"/>
      <c r="AJ34" s="342"/>
      <c r="AK34" s="342"/>
      <c r="AL34" s="165"/>
      <c r="AM34" s="343">
        <f>IF(AO34="","",MAX(C34:D43,U34:V43)+1)</f>
        <v>11</v>
      </c>
      <c r="AN34" s="343"/>
      <c r="AO34" s="342" t="str">
        <f>IF('各会計、関係団体の財政状況及び健全化判断比率'!B35="","",'各会計、関係団体の財政状況及び健全化判断比率'!B35)</f>
        <v>国民宿舎事業会計</v>
      </c>
      <c r="AP34" s="342"/>
      <c r="AQ34" s="342"/>
      <c r="AR34" s="342"/>
      <c r="AS34" s="342"/>
      <c r="AT34" s="342"/>
      <c r="AU34" s="342"/>
      <c r="AV34" s="342"/>
      <c r="AW34" s="342"/>
      <c r="AX34" s="342"/>
      <c r="AY34" s="342"/>
      <c r="AZ34" s="342"/>
      <c r="BA34" s="342"/>
      <c r="BB34" s="342"/>
      <c r="BC34" s="342"/>
      <c r="BD34" s="165"/>
      <c r="BE34" s="343">
        <f>IF(BG34="","",MAX(C34:D43,U34:V43,AM34:AN43)+1)</f>
        <v>13</v>
      </c>
      <c r="BF34" s="343"/>
      <c r="BG34" s="342" t="str">
        <f>IF('各会計、関係団体の財政状況及び健全化判断比率'!B37="","",'各会計、関係団体の財政状況及び健全化判断比率'!B37)</f>
        <v>土地開発事業特別会計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兵庫県市町村職員退職手当組合</v>
      </c>
      <c r="BZ34" s="342"/>
      <c r="CA34" s="342"/>
      <c r="CB34" s="342"/>
      <c r="CC34" s="342"/>
      <c r="CD34" s="342"/>
      <c r="CE34" s="342"/>
      <c r="CF34" s="342"/>
      <c r="CG34" s="342"/>
      <c r="CH34" s="342"/>
      <c r="CI34" s="342"/>
      <c r="CJ34" s="342"/>
      <c r="CK34" s="342"/>
      <c r="CL34" s="342"/>
      <c r="CM34" s="342"/>
      <c r="CN34" s="165"/>
      <c r="CO34" s="343">
        <f>IF(CQ34="","",MAX(C34:D43,U34:V43,AM34:AN43,BE34:BF43,BW34:BX43)+1)</f>
        <v>24</v>
      </c>
      <c r="CP34" s="343"/>
      <c r="CQ34" s="342" t="str">
        <f>IF('各会計、関係団体の財政状況及び健全化判断比率'!BS7="","",'各会計、関係団体の財政状況及び健全化判断比率'!BS7)</f>
        <v>西淡まちつくり</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産業廃棄物最終処分事業特別会計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国民健康保険特別会計　直営診療所勘定</v>
      </c>
      <c r="X35" s="342"/>
      <c r="Y35" s="342"/>
      <c r="Z35" s="342"/>
      <c r="AA35" s="342"/>
      <c r="AB35" s="342"/>
      <c r="AC35" s="342"/>
      <c r="AD35" s="342"/>
      <c r="AE35" s="342"/>
      <c r="AF35" s="342"/>
      <c r="AG35" s="342"/>
      <c r="AH35" s="342"/>
      <c r="AI35" s="342"/>
      <c r="AJ35" s="342"/>
      <c r="AK35" s="342"/>
      <c r="AL35" s="165"/>
      <c r="AM35" s="343">
        <f t="shared" ref="AM35:AM43" si="0">IF(AO35="","",AM34+1)</f>
        <v>12</v>
      </c>
      <c r="AN35" s="343"/>
      <c r="AO35" s="342" t="str">
        <f>IF('各会計、関係団体の財政状況及び健全化判断比率'!B36="","",'各会計、関係団体の財政状況及び健全化判断比率'!B36)</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兵庫県市町交通災害共済組合</v>
      </c>
      <c r="BZ35" s="342"/>
      <c r="CA35" s="342"/>
      <c r="CB35" s="342"/>
      <c r="CC35" s="342"/>
      <c r="CD35" s="342"/>
      <c r="CE35" s="342"/>
      <c r="CF35" s="342"/>
      <c r="CG35" s="342"/>
      <c r="CH35" s="342"/>
      <c r="CI35" s="342"/>
      <c r="CJ35" s="342"/>
      <c r="CK35" s="342"/>
      <c r="CL35" s="342"/>
      <c r="CM35" s="342"/>
      <c r="CN35" s="165"/>
      <c r="CO35" s="343">
        <f t="shared" ref="CO35:CO43" si="3">IF(CQ35="","",CO34+1)</f>
        <v>25</v>
      </c>
      <c r="CP35" s="343"/>
      <c r="CQ35" s="342" t="str">
        <f>IF('各会計、関係団体の財政状況及び健全化判断比率'!BS8="","",'各会計、関係団体の財政状況及び健全化判断比率'!BS8)</f>
        <v>南淡路農業公園</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ケーブルテレビ事業特別会計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兵庫県町議会議員公務災害補償組合</v>
      </c>
      <c r="BZ36" s="342"/>
      <c r="CA36" s="342"/>
      <c r="CB36" s="342"/>
      <c r="CC36" s="342"/>
      <c r="CD36" s="342"/>
      <c r="CE36" s="342"/>
      <c r="CF36" s="342"/>
      <c r="CG36" s="342"/>
      <c r="CH36" s="342"/>
      <c r="CI36" s="342"/>
      <c r="CJ36" s="342"/>
      <c r="CK36" s="342"/>
      <c r="CL36" s="342"/>
      <c r="CM36" s="342"/>
      <c r="CN36" s="165"/>
      <c r="CO36" s="343">
        <f t="shared" si="3"/>
        <v>26</v>
      </c>
      <c r="CP36" s="343"/>
      <c r="CQ36" s="342" t="str">
        <f>IF('各会計、関係団体の財政状況及び健全化判断比率'!BS9="","",'各会計、関係団体の財政状況及び健全化判断比率'!BS9)</f>
        <v>南淡風力エネルギー開発</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介護保険特別会計保険事業勘定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兵庫県後期高齢者医療広域連合（一般会計）</v>
      </c>
      <c r="BZ37" s="342"/>
      <c r="CA37" s="342"/>
      <c r="CB37" s="342"/>
      <c r="CC37" s="342"/>
      <c r="CD37" s="342"/>
      <c r="CE37" s="342"/>
      <c r="CF37" s="342"/>
      <c r="CG37" s="342"/>
      <c r="CH37" s="342"/>
      <c r="CI37" s="342"/>
      <c r="CJ37" s="342"/>
      <c r="CK37" s="342"/>
      <c r="CL37" s="342"/>
      <c r="CM37" s="342"/>
      <c r="CN37" s="165"/>
      <c r="CO37" s="343">
        <f t="shared" si="3"/>
        <v>27</v>
      </c>
      <c r="CP37" s="343"/>
      <c r="CQ37" s="342" t="str">
        <f>IF('各会計、関係団体の財政状況及び健全化判断比率'!BS10="","",'各会計、関係団体の財政状況及び健全化判断比率'!BS10)</f>
        <v>淡路人形協会</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8</v>
      </c>
      <c r="V38" s="343"/>
      <c r="W38" s="342" t="str">
        <f>IF('各会計、関係団体の財政状況及び健全化判断比率'!B32="","",'各会計、関係団体の財政状況及び健全化判断比率'!B32)</f>
        <v>介護保険特別会計介護サービス事業勘定</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18</v>
      </c>
      <c r="BX38" s="343"/>
      <c r="BY38" s="342" t="str">
        <f>IF('各会計、関係団体の財政状況及び健全化判断比率'!B72="","",'各会計、関係団体の財政状況及び健全化判断比率'!B72)</f>
        <v>兵庫県後期高齢者医療広域連合（特別会計）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f t="shared" si="4"/>
        <v>9</v>
      </c>
      <c r="V39" s="343"/>
      <c r="W39" s="342" t="str">
        <f>IF('各会計、関係団体の財政状況及び健全化判断比率'!B33="","",'各会計、関係団体の財政状況及び健全化判断比率'!B33)</f>
        <v>訪問看護事業特別会計</v>
      </c>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19</v>
      </c>
      <c r="BX39" s="343"/>
      <c r="BY39" s="342" t="str">
        <f>IF('各会計、関係団体の財政状況及び健全化判断比率'!B73="","",'各会計、関係団体の財政状況及び健全化判断比率'!B73)</f>
        <v>淡路広域行政事務組合（一般会計）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f t="shared" si="4"/>
        <v>10</v>
      </c>
      <c r="V40" s="343"/>
      <c r="W40" s="342" t="str">
        <f>IF('各会計、関係団体の財政状況及び健全化判断比率'!B34="","",'各会計、関係団体の財政状況及び健全化判断比率'!B34)</f>
        <v>農業共済事業会計</v>
      </c>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20</v>
      </c>
      <c r="BX40" s="343"/>
      <c r="BY40" s="342" t="str">
        <f>IF('各会計、関係団体の財政状況及び健全化判断比率'!B74="","",'各会計、関係団体の財政状況及び健全化判断比率'!B74)</f>
        <v>淡路広域行政事務組合（淡路食肉センター事業特別会計）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21</v>
      </c>
      <c r="BX41" s="343"/>
      <c r="BY41" s="342" t="str">
        <f>IF('各会計、関係団体の財政状況及び健全化判断比率'!B75="","",'各会計、関係団体の財政状況及び健全化判断比率'!B75)</f>
        <v>淡路広域水道企業団</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22</v>
      </c>
      <c r="BX42" s="343"/>
      <c r="BY42" s="342" t="str">
        <f>IF('各会計、関係団体の財政状況及び健全化判断比率'!B76="","",'各会計、関係団体の財政状況及び健全化判断比率'!B76)</f>
        <v>洲本市・南あわじ市衛生事務組合（一般会計）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23</v>
      </c>
      <c r="BX43" s="343"/>
      <c r="BY43" s="342" t="str">
        <f>IF('各会計、関係団体の財政状況及び健全化判断比率'!B77="","",'各会計、関係団体の財政状況及び健全化判断比率'!B77)</f>
        <v>南あわじ市・洲本市小中学校組合（一般会計）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C13" zoomScale="70" zoomScaleNormal="70" zoomScaleSheetLayoutView="100" workbookViewId="0">
      <selection activeCell="L41" sqref="L41:L4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181" t="s">
        <v>23</v>
      </c>
      <c r="C41" s="1182"/>
      <c r="D41" s="81"/>
      <c r="E41" s="1183" t="s">
        <v>24</v>
      </c>
      <c r="F41" s="1183"/>
      <c r="G41" s="1183"/>
      <c r="H41" s="1184"/>
      <c r="I41" s="82">
        <v>38760</v>
      </c>
      <c r="J41" s="83">
        <v>37436</v>
      </c>
      <c r="K41" s="83">
        <v>36797</v>
      </c>
      <c r="L41" s="83">
        <v>36082</v>
      </c>
      <c r="M41" s="84">
        <v>36985</v>
      </c>
    </row>
    <row r="42" spans="2:13" ht="27.75" customHeight="1">
      <c r="B42" s="1171"/>
      <c r="C42" s="1172"/>
      <c r="D42" s="85"/>
      <c r="E42" s="1175" t="s">
        <v>25</v>
      </c>
      <c r="F42" s="1175"/>
      <c r="G42" s="1175"/>
      <c r="H42" s="1176"/>
      <c r="I42" s="86">
        <v>42</v>
      </c>
      <c r="J42" s="87">
        <v>29</v>
      </c>
      <c r="K42" s="87">
        <v>16</v>
      </c>
      <c r="L42" s="87">
        <v>3</v>
      </c>
      <c r="M42" s="88" t="s">
        <v>479</v>
      </c>
    </row>
    <row r="43" spans="2:13" ht="27.75" customHeight="1">
      <c r="B43" s="1171"/>
      <c r="C43" s="1172"/>
      <c r="D43" s="85"/>
      <c r="E43" s="1175" t="s">
        <v>26</v>
      </c>
      <c r="F43" s="1175"/>
      <c r="G43" s="1175"/>
      <c r="H43" s="1176"/>
      <c r="I43" s="86">
        <v>24703</v>
      </c>
      <c r="J43" s="87">
        <v>22829</v>
      </c>
      <c r="K43" s="87">
        <v>22200</v>
      </c>
      <c r="L43" s="87">
        <v>21620</v>
      </c>
      <c r="M43" s="88">
        <v>20781</v>
      </c>
    </row>
    <row r="44" spans="2:13" ht="27.75" customHeight="1">
      <c r="B44" s="1171"/>
      <c r="C44" s="1172"/>
      <c r="D44" s="85"/>
      <c r="E44" s="1175" t="s">
        <v>27</v>
      </c>
      <c r="F44" s="1175"/>
      <c r="G44" s="1175"/>
      <c r="H44" s="1176"/>
      <c r="I44" s="86">
        <v>3729</v>
      </c>
      <c r="J44" s="87">
        <v>3396</v>
      </c>
      <c r="K44" s="87">
        <v>3449</v>
      </c>
      <c r="L44" s="87">
        <v>3640</v>
      </c>
      <c r="M44" s="88">
        <v>4863</v>
      </c>
    </row>
    <row r="45" spans="2:13" ht="27.75" customHeight="1">
      <c r="B45" s="1171"/>
      <c r="C45" s="1172"/>
      <c r="D45" s="85"/>
      <c r="E45" s="1175" t="s">
        <v>28</v>
      </c>
      <c r="F45" s="1175"/>
      <c r="G45" s="1175"/>
      <c r="H45" s="1176"/>
      <c r="I45" s="86">
        <v>5298</v>
      </c>
      <c r="J45" s="87">
        <v>5112</v>
      </c>
      <c r="K45" s="87">
        <v>5015</v>
      </c>
      <c r="L45" s="87">
        <v>4815</v>
      </c>
      <c r="M45" s="88">
        <v>4450</v>
      </c>
    </row>
    <row r="46" spans="2:13" ht="27.75" customHeight="1">
      <c r="B46" s="1171"/>
      <c r="C46" s="1172"/>
      <c r="D46" s="85"/>
      <c r="E46" s="1175" t="s">
        <v>29</v>
      </c>
      <c r="F46" s="1175"/>
      <c r="G46" s="1175"/>
      <c r="H46" s="1176"/>
      <c r="I46" s="86" t="s">
        <v>479</v>
      </c>
      <c r="J46" s="87" t="s">
        <v>479</v>
      </c>
      <c r="K46" s="87" t="s">
        <v>479</v>
      </c>
      <c r="L46" s="87" t="s">
        <v>479</v>
      </c>
      <c r="M46" s="88" t="s">
        <v>479</v>
      </c>
    </row>
    <row r="47" spans="2:13" ht="27.75" customHeight="1">
      <c r="B47" s="1171"/>
      <c r="C47" s="1172"/>
      <c r="D47" s="85"/>
      <c r="E47" s="1175" t="s">
        <v>30</v>
      </c>
      <c r="F47" s="1175"/>
      <c r="G47" s="1175"/>
      <c r="H47" s="1176"/>
      <c r="I47" s="86" t="s">
        <v>479</v>
      </c>
      <c r="J47" s="87" t="s">
        <v>479</v>
      </c>
      <c r="K47" s="87" t="s">
        <v>479</v>
      </c>
      <c r="L47" s="87" t="s">
        <v>479</v>
      </c>
      <c r="M47" s="88" t="s">
        <v>479</v>
      </c>
    </row>
    <row r="48" spans="2:13" ht="27.75" customHeight="1">
      <c r="B48" s="1173"/>
      <c r="C48" s="1174"/>
      <c r="D48" s="85"/>
      <c r="E48" s="1175" t="s">
        <v>31</v>
      </c>
      <c r="F48" s="1175"/>
      <c r="G48" s="1175"/>
      <c r="H48" s="1176"/>
      <c r="I48" s="86" t="s">
        <v>479</v>
      </c>
      <c r="J48" s="87" t="s">
        <v>479</v>
      </c>
      <c r="K48" s="87" t="s">
        <v>479</v>
      </c>
      <c r="L48" s="87" t="s">
        <v>479</v>
      </c>
      <c r="M48" s="88" t="s">
        <v>479</v>
      </c>
    </row>
    <row r="49" spans="2:13" ht="27.75" customHeight="1">
      <c r="B49" s="1169" t="s">
        <v>32</v>
      </c>
      <c r="C49" s="1170"/>
      <c r="D49" s="89"/>
      <c r="E49" s="1175" t="s">
        <v>33</v>
      </c>
      <c r="F49" s="1175"/>
      <c r="G49" s="1175"/>
      <c r="H49" s="1176"/>
      <c r="I49" s="86">
        <v>4544</v>
      </c>
      <c r="J49" s="87">
        <v>5584</v>
      </c>
      <c r="K49" s="87">
        <v>6053</v>
      </c>
      <c r="L49" s="87">
        <v>6578</v>
      </c>
      <c r="M49" s="88">
        <v>7243</v>
      </c>
    </row>
    <row r="50" spans="2:13" ht="27.75" customHeight="1">
      <c r="B50" s="1171"/>
      <c r="C50" s="1172"/>
      <c r="D50" s="85"/>
      <c r="E50" s="1175" t="s">
        <v>34</v>
      </c>
      <c r="F50" s="1175"/>
      <c r="G50" s="1175"/>
      <c r="H50" s="1176"/>
      <c r="I50" s="86">
        <v>2088</v>
      </c>
      <c r="J50" s="87">
        <v>1799</v>
      </c>
      <c r="K50" s="87">
        <v>1834</v>
      </c>
      <c r="L50" s="87">
        <v>1661</v>
      </c>
      <c r="M50" s="88">
        <v>1572</v>
      </c>
    </row>
    <row r="51" spans="2:13" ht="27.75" customHeight="1">
      <c r="B51" s="1173"/>
      <c r="C51" s="1174"/>
      <c r="D51" s="85"/>
      <c r="E51" s="1175" t="s">
        <v>35</v>
      </c>
      <c r="F51" s="1175"/>
      <c r="G51" s="1175"/>
      <c r="H51" s="1176"/>
      <c r="I51" s="86">
        <v>40738</v>
      </c>
      <c r="J51" s="87">
        <v>40217</v>
      </c>
      <c r="K51" s="87">
        <v>40015</v>
      </c>
      <c r="L51" s="87">
        <v>40186</v>
      </c>
      <c r="M51" s="88">
        <v>41214</v>
      </c>
    </row>
    <row r="52" spans="2:13" ht="27.75" customHeight="1" thickBot="1">
      <c r="B52" s="1177" t="s">
        <v>36</v>
      </c>
      <c r="C52" s="1178"/>
      <c r="D52" s="90"/>
      <c r="E52" s="1179" t="s">
        <v>37</v>
      </c>
      <c r="F52" s="1179"/>
      <c r="G52" s="1179"/>
      <c r="H52" s="1180"/>
      <c r="I52" s="91">
        <v>25163</v>
      </c>
      <c r="J52" s="92">
        <v>21203</v>
      </c>
      <c r="K52" s="92">
        <v>19575</v>
      </c>
      <c r="L52" s="92">
        <v>17734</v>
      </c>
      <c r="M52" s="93">
        <v>17050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46459</v>
      </c>
      <c r="E3" s="116"/>
      <c r="F3" s="117">
        <v>66876</v>
      </c>
      <c r="G3" s="118"/>
      <c r="H3" s="119"/>
    </row>
    <row r="4" spans="1:8">
      <c r="A4" s="120"/>
      <c r="B4" s="121"/>
      <c r="C4" s="122"/>
      <c r="D4" s="123">
        <v>24516</v>
      </c>
      <c r="E4" s="124"/>
      <c r="F4" s="125">
        <v>36310</v>
      </c>
      <c r="G4" s="126"/>
      <c r="H4" s="127"/>
    </row>
    <row r="5" spans="1:8">
      <c r="A5" s="108" t="s">
        <v>512</v>
      </c>
      <c r="B5" s="113"/>
      <c r="C5" s="114"/>
      <c r="D5" s="115">
        <v>56091</v>
      </c>
      <c r="E5" s="116"/>
      <c r="F5" s="117">
        <v>67088</v>
      </c>
      <c r="G5" s="118"/>
      <c r="H5" s="119"/>
    </row>
    <row r="6" spans="1:8">
      <c r="A6" s="120"/>
      <c r="B6" s="121"/>
      <c r="C6" s="122"/>
      <c r="D6" s="123">
        <v>38099</v>
      </c>
      <c r="E6" s="124"/>
      <c r="F6" s="125">
        <v>37146</v>
      </c>
      <c r="G6" s="126"/>
      <c r="H6" s="127"/>
    </row>
    <row r="7" spans="1:8">
      <c r="A7" s="108" t="s">
        <v>513</v>
      </c>
      <c r="B7" s="113"/>
      <c r="C7" s="114"/>
      <c r="D7" s="115">
        <v>72578</v>
      </c>
      <c r="E7" s="116"/>
      <c r="F7" s="117">
        <v>70489</v>
      </c>
      <c r="G7" s="118"/>
      <c r="H7" s="119"/>
    </row>
    <row r="8" spans="1:8">
      <c r="A8" s="120"/>
      <c r="B8" s="121"/>
      <c r="C8" s="122"/>
      <c r="D8" s="123">
        <v>46779</v>
      </c>
      <c r="E8" s="124"/>
      <c r="F8" s="125">
        <v>37817</v>
      </c>
      <c r="G8" s="126"/>
      <c r="H8" s="127"/>
    </row>
    <row r="9" spans="1:8">
      <c r="A9" s="108" t="s">
        <v>514</v>
      </c>
      <c r="B9" s="113"/>
      <c r="C9" s="114"/>
      <c r="D9" s="115">
        <v>64413</v>
      </c>
      <c r="E9" s="116"/>
      <c r="F9" s="117">
        <v>84389</v>
      </c>
      <c r="G9" s="118"/>
      <c r="H9" s="119"/>
    </row>
    <row r="10" spans="1:8">
      <c r="A10" s="120"/>
      <c r="B10" s="121"/>
      <c r="C10" s="122"/>
      <c r="D10" s="123">
        <v>35740</v>
      </c>
      <c r="E10" s="124"/>
      <c r="F10" s="125">
        <v>44339</v>
      </c>
      <c r="G10" s="126"/>
      <c r="H10" s="127"/>
    </row>
    <row r="11" spans="1:8">
      <c r="A11" s="108" t="s">
        <v>515</v>
      </c>
      <c r="B11" s="113"/>
      <c r="C11" s="114"/>
      <c r="D11" s="115">
        <v>126035</v>
      </c>
      <c r="E11" s="116"/>
      <c r="F11" s="117">
        <v>83623</v>
      </c>
      <c r="G11" s="118"/>
      <c r="H11" s="119"/>
    </row>
    <row r="12" spans="1:8">
      <c r="A12" s="120"/>
      <c r="B12" s="121"/>
      <c r="C12" s="128"/>
      <c r="D12" s="123">
        <v>82733</v>
      </c>
      <c r="E12" s="124"/>
      <c r="F12" s="125">
        <v>48787</v>
      </c>
      <c r="G12" s="126"/>
      <c r="H12" s="127"/>
    </row>
    <row r="13" spans="1:8">
      <c r="A13" s="108"/>
      <c r="B13" s="113"/>
      <c r="C13" s="129"/>
      <c r="D13" s="130">
        <v>73115</v>
      </c>
      <c r="E13" s="131"/>
      <c r="F13" s="132">
        <v>74493</v>
      </c>
      <c r="G13" s="133"/>
      <c r="H13" s="119"/>
    </row>
    <row r="14" spans="1:8">
      <c r="A14" s="120"/>
      <c r="B14" s="121"/>
      <c r="C14" s="122"/>
      <c r="D14" s="123">
        <v>45573</v>
      </c>
      <c r="E14" s="124"/>
      <c r="F14" s="125">
        <v>40880</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4.24</v>
      </c>
      <c r="C19" s="134">
        <f>ROUND(VALUE(SUBSTITUTE(実質収支比率等に係る経年分析!G$48,"▲","-")),2)</f>
        <v>5.04</v>
      </c>
      <c r="D19" s="134">
        <f>ROUND(VALUE(SUBSTITUTE(実質収支比率等に係る経年分析!H$48,"▲","-")),2)</f>
        <v>4.57</v>
      </c>
      <c r="E19" s="134">
        <f>ROUND(VALUE(SUBSTITUTE(実質収支比率等に係る経年分析!I$48,"▲","-")),2)</f>
        <v>6.41</v>
      </c>
      <c r="F19" s="134">
        <f>ROUND(VALUE(SUBSTITUTE(実質収支比率等に係る経年分析!J$48,"▲","-")),2)</f>
        <v>4.38</v>
      </c>
    </row>
    <row r="20" spans="1:11">
      <c r="A20" s="134" t="s">
        <v>42</v>
      </c>
      <c r="B20" s="134">
        <f>ROUND(VALUE(SUBSTITUTE(実質収支比率等に係る経年分析!F$47,"▲","-")),2)</f>
        <v>5.58</v>
      </c>
      <c r="C20" s="134">
        <f>ROUND(VALUE(SUBSTITUTE(実質収支比率等に係る経年分析!G$47,"▲","-")),2)</f>
        <v>7.73</v>
      </c>
      <c r="D20" s="134">
        <f>ROUND(VALUE(SUBSTITUTE(実質収支比率等に係る経年分析!H$47,"▲","-")),2)</f>
        <v>11.51</v>
      </c>
      <c r="E20" s="134">
        <f>ROUND(VALUE(SUBSTITUTE(実質収支比率等に係る経年分析!I$47,"▲","-")),2)</f>
        <v>14.31</v>
      </c>
      <c r="F20" s="134">
        <f>ROUND(VALUE(SUBSTITUTE(実質収支比率等に係る経年分析!J$47,"▲","-")),2)</f>
        <v>16.149999999999999</v>
      </c>
    </row>
    <row r="21" spans="1:11">
      <c r="A21" s="134" t="s">
        <v>43</v>
      </c>
      <c r="B21" s="134">
        <f>IF(ISNUMBER(VALUE(SUBSTITUTE(実質収支比率等に係る経年分析!F$49,"▲","-"))),ROUND(VALUE(SUBSTITUTE(実質収支比率等に係る経年分析!F$49,"▲","-")),2),NA())</f>
        <v>8.0399999999999991</v>
      </c>
      <c r="C21" s="134">
        <f>IF(ISNUMBER(VALUE(SUBSTITUTE(実質収支比率等に係る経年分析!G$49,"▲","-"))),ROUND(VALUE(SUBSTITUTE(実質収支比率等に係る経年分析!G$49,"▲","-")),2),NA())</f>
        <v>4.51</v>
      </c>
      <c r="D21" s="134">
        <f>IF(ISNUMBER(VALUE(SUBSTITUTE(実質収支比率等に係る経年分析!H$49,"▲","-"))),ROUND(VALUE(SUBSTITUTE(実質収支比率等に係る経年分析!H$49,"▲","-")),2),NA())</f>
        <v>4.8600000000000003</v>
      </c>
      <c r="E21" s="134">
        <f>IF(ISNUMBER(VALUE(SUBSTITUTE(実質収支比率等に係る経年分析!I$49,"▲","-"))),ROUND(VALUE(SUBSTITUTE(実質収支比率等に係る経年分析!I$49,"▲","-")),2),NA())</f>
        <v>8.74</v>
      </c>
      <c r="F21" s="134">
        <f>IF(ISNUMBER(VALUE(SUBSTITUTE(実質収支比率等に係る経年分析!J$49,"▲","-"))),ROUND(VALUE(SUBSTITUTE(実質収支比率等に係る経年分析!J$49,"▲","-")),2),NA())</f>
        <v>4.97</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0.09</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#N/A</v>
      </c>
      <c r="E28" s="135">
        <f>IF(ROUND(VALUE(SUBSTITUTE(連結実質赤字比率に係る赤字・黒字の構成分析!G$42,"▲", "-")), 2) &gt;= 0, ABS(ROUND(VALUE(SUBSTITUTE(連結実質赤字比率に係る赤字・黒字の構成分析!G$42,"▲", "-")), 2)), NA())</f>
        <v>0</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産業廃棄物最終処分事業特別会計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0.14000000000000001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0.44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0.28999999999999998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c r="A30" s="135" t="str">
        <f>IF(連結実質赤字比率に係る赤字・黒字の構成分析!C$40="",NA(),連結実質赤字比率に係る赤字・黒字の構成分析!C$40)</f>
        <v>ケーブルテレビ事業特別会計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0.16</v>
      </c>
    </row>
    <row r="31" spans="1:11">
      <c r="A31" s="135" t="str">
        <f>IF(連結実質赤字比率に係る赤字・黒字の構成分析!C$39="",NA(),連結実質赤字比率に係る赤字・黒字の構成分析!C$39)</f>
        <v>介護保険特別会計保険事業勘定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0.42</v>
      </c>
    </row>
    <row r="32" spans="1:11">
      <c r="A32" s="135" t="str">
        <f>IF(連結実質赤字比率に係る赤字・黒字の構成分析!C$38="",NA(),連結実質赤字比率に係る赤字・黒字の構成分析!C$38)</f>
        <v>国民健康保険特別会計　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1.78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0.56000000000000005</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0.85</v>
      </c>
    </row>
    <row r="34" spans="1:16">
      <c r="A34" s="135" t="str">
        <f>IF(連結実質赤字比率に係る赤字・黒字の構成分析!C$36="",NA(),連結実質赤字比率に係る赤字・黒字の構成分析!C$36)</f>
        <v>国民宿舎事業会計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1.33</v>
      </c>
    </row>
    <row r="35" spans="1:16">
      <c r="A35" s="135" t="str">
        <f>IF(連結実質赤字比率に係る赤字・黒字の構成分析!C$35="",NA(),連結実質赤字比率に係る赤字・黒字の構成分析!C$35)</f>
        <v>土地開発事業特別会計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1.54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4.7699999999999996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4.0199999999999996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5.93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4.1100000000000003</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3587</v>
      </c>
      <c r="E42" s="136"/>
      <c r="F42" s="136"/>
      <c r="G42" s="136">
        <f>'実質公債費比率（分子）の構造'!L$52</f>
        <v>3665</v>
      </c>
      <c r="H42" s="136"/>
      <c r="I42" s="136"/>
      <c r="J42" s="136">
        <f>'実質公債費比率（分子）の構造'!M$52</f>
        <v>3810</v>
      </c>
      <c r="K42" s="136"/>
      <c r="L42" s="136"/>
      <c r="M42" s="136">
        <f>'実質公債費比率（分子）の構造'!N$52</f>
        <v>4002</v>
      </c>
      <c r="N42" s="136"/>
      <c r="O42" s="136"/>
      <c r="P42" s="136">
        <f>'実質公債費比率（分子）の構造'!O$52</f>
        <v>4154</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14</v>
      </c>
      <c r="C44" s="136"/>
      <c r="D44" s="136"/>
      <c r="E44" s="136">
        <f>'実質公債費比率（分子）の構造'!L$50</f>
        <v>14</v>
      </c>
      <c r="F44" s="136"/>
      <c r="G44" s="136"/>
      <c r="H44" s="136">
        <f>'実質公債費比率（分子）の構造'!M$50</f>
        <v>13</v>
      </c>
      <c r="I44" s="136"/>
      <c r="J44" s="136"/>
      <c r="K44" s="136">
        <f>'実質公債費比率（分子）の構造'!N$50</f>
        <v>13</v>
      </c>
      <c r="L44" s="136"/>
      <c r="M44" s="136"/>
      <c r="N44" s="136">
        <f>'実質公債費比率（分子）の構造'!O$50</f>
        <v>3</v>
      </c>
      <c r="O44" s="136"/>
      <c r="P44" s="136"/>
    </row>
    <row r="45" spans="1:16">
      <c r="A45" s="136" t="s">
        <v>53</v>
      </c>
      <c r="B45" s="136">
        <f>'実質公債費比率（分子）の構造'!K$49</f>
        <v>395</v>
      </c>
      <c r="C45" s="136"/>
      <c r="D45" s="136"/>
      <c r="E45" s="136">
        <f>'実質公債費比率（分子）の構造'!L$49</f>
        <v>285</v>
      </c>
      <c r="F45" s="136"/>
      <c r="G45" s="136"/>
      <c r="H45" s="136">
        <f>'実質公債費比率（分子）の構造'!M$49</f>
        <v>366</v>
      </c>
      <c r="I45" s="136"/>
      <c r="J45" s="136"/>
      <c r="K45" s="136">
        <f>'実質公債費比率（分子）の構造'!N$49</f>
        <v>359</v>
      </c>
      <c r="L45" s="136"/>
      <c r="M45" s="136"/>
      <c r="N45" s="136">
        <f>'実質公債費比率（分子）の構造'!O$49</f>
        <v>441</v>
      </c>
      <c r="O45" s="136"/>
      <c r="P45" s="136"/>
    </row>
    <row r="46" spans="1:16">
      <c r="A46" s="136" t="s">
        <v>54</v>
      </c>
      <c r="B46" s="136">
        <f>'実質公債費比率（分子）の構造'!K$48</f>
        <v>1152</v>
      </c>
      <c r="C46" s="136"/>
      <c r="D46" s="136"/>
      <c r="E46" s="136">
        <f>'実質公債費比率（分子）の構造'!L$48</f>
        <v>1222</v>
      </c>
      <c r="F46" s="136"/>
      <c r="G46" s="136"/>
      <c r="H46" s="136">
        <f>'実質公債費比率（分子）の構造'!M$48</f>
        <v>1247</v>
      </c>
      <c r="I46" s="136"/>
      <c r="J46" s="136"/>
      <c r="K46" s="136">
        <f>'実質公債費比率（分子）の構造'!N$48</f>
        <v>1276</v>
      </c>
      <c r="L46" s="136"/>
      <c r="M46" s="136"/>
      <c r="N46" s="136">
        <f>'実質公債費比率（分子）の構造'!O$48</f>
        <v>1295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4162</v>
      </c>
      <c r="C49" s="136"/>
      <c r="D49" s="136"/>
      <c r="E49" s="136">
        <f>'実質公債費比率（分子）の構造'!L$45</f>
        <v>4093</v>
      </c>
      <c r="F49" s="136"/>
      <c r="G49" s="136"/>
      <c r="H49" s="136">
        <f>'実質公債費比率（分子）の構造'!M$45</f>
        <v>4077</v>
      </c>
      <c r="I49" s="136"/>
      <c r="J49" s="136"/>
      <c r="K49" s="136">
        <f>'実質公債費比率（分子）の構造'!N$45</f>
        <v>4191</v>
      </c>
      <c r="L49" s="136"/>
      <c r="M49" s="136"/>
      <c r="N49" s="136">
        <f>'実質公債費比率（分子）の構造'!O$45</f>
        <v>4062</v>
      </c>
      <c r="O49" s="136"/>
      <c r="P49" s="136"/>
    </row>
    <row r="50" spans="1:16">
      <c r="A50" s="136" t="s">
        <v>58</v>
      </c>
      <c r="B50" s="136" t="e">
        <f>NA()</f>
        <v>#N/A</v>
      </c>
      <c r="C50" s="136">
        <f>IF(ISNUMBER('実質公債費比率（分子）の構造'!K$53),'実質公債費比率（分子）の構造'!K$53,NA())</f>
        <v>2136</v>
      </c>
      <c r="D50" s="136" t="e">
        <f>NA()</f>
        <v>#N/A</v>
      </c>
      <c r="E50" s="136" t="e">
        <f>NA()</f>
        <v>#N/A</v>
      </c>
      <c r="F50" s="136">
        <f>IF(ISNUMBER('実質公債費比率（分子）の構造'!L$53),'実質公債費比率（分子）の構造'!L$53,NA())</f>
        <v>1949</v>
      </c>
      <c r="G50" s="136" t="e">
        <f>NA()</f>
        <v>#N/A</v>
      </c>
      <c r="H50" s="136" t="e">
        <f>NA()</f>
        <v>#N/A</v>
      </c>
      <c r="I50" s="136">
        <f>IF(ISNUMBER('実質公債費比率（分子）の構造'!M$53),'実質公債費比率（分子）の構造'!M$53,NA())</f>
        <v>1893</v>
      </c>
      <c r="J50" s="136" t="e">
        <f>NA()</f>
        <v>#N/A</v>
      </c>
      <c r="K50" s="136" t="e">
        <f>NA()</f>
        <v>#N/A</v>
      </c>
      <c r="L50" s="136">
        <f>IF(ISNUMBER('実質公債費比率（分子）の構造'!N$53),'実質公債費比率（分子）の構造'!N$53,NA())</f>
        <v>1837</v>
      </c>
      <c r="M50" s="136" t="e">
        <f>NA()</f>
        <v>#N/A</v>
      </c>
      <c r="N50" s="136" t="e">
        <f>NA()</f>
        <v>#N/A</v>
      </c>
      <c r="O50" s="136">
        <f>IF(ISNUMBER('実質公債費比率（分子）の構造'!O$53),'実質公債費比率（分子）の構造'!O$53,NA())</f>
        <v>1647</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40738</v>
      </c>
      <c r="E56" s="135"/>
      <c r="F56" s="135"/>
      <c r="G56" s="135">
        <f>'将来負担比率（分子）の構造'!J$51</f>
        <v>40217</v>
      </c>
      <c r="H56" s="135"/>
      <c r="I56" s="135"/>
      <c r="J56" s="135">
        <f>'将来負担比率（分子）の構造'!K$51</f>
        <v>40015</v>
      </c>
      <c r="K56" s="135"/>
      <c r="L56" s="135"/>
      <c r="M56" s="135">
        <f>'将来負担比率（分子）の構造'!L$51</f>
        <v>40186</v>
      </c>
      <c r="N56" s="135"/>
      <c r="O56" s="135"/>
      <c r="P56" s="135">
        <f>'将来負担比率（分子）の構造'!M$51</f>
        <v>41214</v>
      </c>
    </row>
    <row r="57" spans="1:16">
      <c r="A57" s="135" t="s">
        <v>34</v>
      </c>
      <c r="B57" s="135"/>
      <c r="C57" s="135"/>
      <c r="D57" s="135">
        <f>'将来負担比率（分子）の構造'!I$50</f>
        <v>2088</v>
      </c>
      <c r="E57" s="135"/>
      <c r="F57" s="135"/>
      <c r="G57" s="135">
        <f>'将来負担比率（分子）の構造'!J$50</f>
        <v>1799</v>
      </c>
      <c r="H57" s="135"/>
      <c r="I57" s="135"/>
      <c r="J57" s="135">
        <f>'将来負担比率（分子）の構造'!K$50</f>
        <v>1834</v>
      </c>
      <c r="K57" s="135"/>
      <c r="L57" s="135"/>
      <c r="M57" s="135">
        <f>'将来負担比率（分子）の構造'!L$50</f>
        <v>1661</v>
      </c>
      <c r="N57" s="135"/>
      <c r="O57" s="135"/>
      <c r="P57" s="135">
        <f>'将来負担比率（分子）の構造'!M$50</f>
        <v>1572</v>
      </c>
    </row>
    <row r="58" spans="1:16">
      <c r="A58" s="135" t="s">
        <v>33</v>
      </c>
      <c r="B58" s="135"/>
      <c r="C58" s="135"/>
      <c r="D58" s="135">
        <f>'将来負担比率（分子）の構造'!I$49</f>
        <v>4544</v>
      </c>
      <c r="E58" s="135"/>
      <c r="F58" s="135"/>
      <c r="G58" s="135">
        <f>'将来負担比率（分子）の構造'!J$49</f>
        <v>5584</v>
      </c>
      <c r="H58" s="135"/>
      <c r="I58" s="135"/>
      <c r="J58" s="135">
        <f>'将来負担比率（分子）の構造'!K$49</f>
        <v>6053</v>
      </c>
      <c r="K58" s="135"/>
      <c r="L58" s="135"/>
      <c r="M58" s="135">
        <f>'将来負担比率（分子）の構造'!L$49</f>
        <v>6578</v>
      </c>
      <c r="N58" s="135"/>
      <c r="O58" s="135"/>
      <c r="P58" s="135">
        <f>'将来負担比率（分子）の構造'!M$49</f>
        <v>7243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5298</v>
      </c>
      <c r="C62" s="135"/>
      <c r="D62" s="135"/>
      <c r="E62" s="135">
        <f>'将来負担比率（分子）の構造'!J$45</f>
        <v>5112</v>
      </c>
      <c r="F62" s="135"/>
      <c r="G62" s="135"/>
      <c r="H62" s="135">
        <f>'将来負担比率（分子）の構造'!K$45</f>
        <v>5015</v>
      </c>
      <c r="I62" s="135"/>
      <c r="J62" s="135"/>
      <c r="K62" s="135">
        <f>'将来負担比率（分子）の構造'!L$45</f>
        <v>4815</v>
      </c>
      <c r="L62" s="135"/>
      <c r="M62" s="135"/>
      <c r="N62" s="135">
        <f>'将来負担比率（分子）の構造'!M$45</f>
        <v>4450</v>
      </c>
      <c r="O62" s="135"/>
      <c r="P62" s="135"/>
    </row>
    <row r="63" spans="1:16">
      <c r="A63" s="135" t="s">
        <v>27</v>
      </c>
      <c r="B63" s="135">
        <f>'将来負担比率（分子）の構造'!I$44</f>
        <v>3729</v>
      </c>
      <c r="C63" s="135"/>
      <c r="D63" s="135"/>
      <c r="E63" s="135">
        <f>'将来負担比率（分子）の構造'!J$44</f>
        <v>3396</v>
      </c>
      <c r="F63" s="135"/>
      <c r="G63" s="135"/>
      <c r="H63" s="135">
        <f>'将来負担比率（分子）の構造'!K$44</f>
        <v>3449</v>
      </c>
      <c r="I63" s="135"/>
      <c r="J63" s="135"/>
      <c r="K63" s="135">
        <f>'将来負担比率（分子）の構造'!L$44</f>
        <v>3640</v>
      </c>
      <c r="L63" s="135"/>
      <c r="M63" s="135"/>
      <c r="N63" s="135">
        <f>'将来負担比率（分子）の構造'!M$44</f>
        <v>4863</v>
      </c>
      <c r="O63" s="135"/>
      <c r="P63" s="135"/>
    </row>
    <row r="64" spans="1:16">
      <c r="A64" s="135" t="s">
        <v>26</v>
      </c>
      <c r="B64" s="135">
        <f>'将来負担比率（分子）の構造'!I$43</f>
        <v>24703</v>
      </c>
      <c r="C64" s="135"/>
      <c r="D64" s="135"/>
      <c r="E64" s="135">
        <f>'将来負担比率（分子）の構造'!J$43</f>
        <v>22829</v>
      </c>
      <c r="F64" s="135"/>
      <c r="G64" s="135"/>
      <c r="H64" s="135">
        <f>'将来負担比率（分子）の構造'!K$43</f>
        <v>22200</v>
      </c>
      <c r="I64" s="135"/>
      <c r="J64" s="135"/>
      <c r="K64" s="135">
        <f>'将来負担比率（分子）の構造'!L$43</f>
        <v>21620</v>
      </c>
      <c r="L64" s="135"/>
      <c r="M64" s="135"/>
      <c r="N64" s="135">
        <f>'将来負担比率（分子）の構造'!M$43</f>
        <v>20781</v>
      </c>
      <c r="O64" s="135"/>
      <c r="P64" s="135"/>
    </row>
    <row r="65" spans="1:16">
      <c r="A65" s="135" t="s">
        <v>25</v>
      </c>
      <c r="B65" s="135">
        <f>'将来負担比率（分子）の構造'!I$42</f>
        <v>42</v>
      </c>
      <c r="C65" s="135"/>
      <c r="D65" s="135"/>
      <c r="E65" s="135">
        <f>'将来負担比率（分子）の構造'!J$42</f>
        <v>29</v>
      </c>
      <c r="F65" s="135"/>
      <c r="G65" s="135"/>
      <c r="H65" s="135">
        <f>'将来負担比率（分子）の構造'!K$42</f>
        <v>16</v>
      </c>
      <c r="I65" s="135"/>
      <c r="J65" s="135"/>
      <c r="K65" s="135">
        <f>'将来負担比率（分子）の構造'!L$42</f>
        <v>3</v>
      </c>
      <c r="L65" s="135"/>
      <c r="M65" s="135"/>
      <c r="N65" s="135" t="str">
        <f>'将来負担比率（分子）の構造'!M$42</f>
        <v>-</v>
      </c>
      <c r="O65" s="135"/>
      <c r="P65" s="135"/>
    </row>
    <row r="66" spans="1:16">
      <c r="A66" s="135" t="s">
        <v>24</v>
      </c>
      <c r="B66" s="135">
        <f>'将来負担比率（分子）の構造'!I$41</f>
        <v>38760</v>
      </c>
      <c r="C66" s="135"/>
      <c r="D66" s="135"/>
      <c r="E66" s="135">
        <f>'将来負担比率（分子）の構造'!J$41</f>
        <v>37436</v>
      </c>
      <c r="F66" s="135"/>
      <c r="G66" s="135"/>
      <c r="H66" s="135">
        <f>'将来負担比率（分子）の構造'!K$41</f>
        <v>36797</v>
      </c>
      <c r="I66" s="135"/>
      <c r="J66" s="135"/>
      <c r="K66" s="135">
        <f>'将来負担比率（分子）の構造'!L$41</f>
        <v>36082</v>
      </c>
      <c r="L66" s="135"/>
      <c r="M66" s="135"/>
      <c r="N66" s="135">
        <f>'将来負担比率（分子）の構造'!M$41</f>
        <v>36985</v>
      </c>
      <c r="O66" s="135"/>
      <c r="P66" s="135"/>
    </row>
    <row r="67" spans="1:16">
      <c r="A67" s="135" t="s">
        <v>62</v>
      </c>
      <c r="B67" s="135" t="e">
        <f>NA()</f>
        <v>#N/A</v>
      </c>
      <c r="C67" s="135">
        <f>IF(ISNUMBER('将来負担比率（分子）の構造'!I$52), IF('将来負担比率（分子）の構造'!I$52 &lt; 0, 0, '将来負担比率（分子）の構造'!I$52), NA())</f>
        <v>25163</v>
      </c>
      <c r="D67" s="135" t="e">
        <f>NA()</f>
        <v>#N/A</v>
      </c>
      <c r="E67" s="135" t="e">
        <f>NA()</f>
        <v>#N/A</v>
      </c>
      <c r="F67" s="135">
        <f>IF(ISNUMBER('将来負担比率（分子）の構造'!J$52), IF('将来負担比率（分子）の構造'!J$52 &lt; 0, 0, '将来負担比率（分子）の構造'!J$52), NA())</f>
        <v>21203</v>
      </c>
      <c r="G67" s="135" t="e">
        <f>NA()</f>
        <v>#N/A</v>
      </c>
      <c r="H67" s="135" t="e">
        <f>NA()</f>
        <v>#N/A</v>
      </c>
      <c r="I67" s="135">
        <f>IF(ISNUMBER('将来負担比率（分子）の構造'!K$52), IF('将来負担比率（分子）の構造'!K$52 &lt; 0, 0, '将来負担比率（分子）の構造'!K$52), NA())</f>
        <v>19575</v>
      </c>
      <c r="J67" s="135" t="e">
        <f>NA()</f>
        <v>#N/A</v>
      </c>
      <c r="K67" s="135" t="e">
        <f>NA()</f>
        <v>#N/A</v>
      </c>
      <c r="L67" s="135">
        <f>IF(ISNUMBER('将来負担比率（分子）の構造'!L$52), IF('将来負担比率（分子）の構造'!L$52 &lt; 0, 0, '将来負担比率（分子）の構造'!L$52), NA())</f>
        <v>17734</v>
      </c>
      <c r="M67" s="135" t="e">
        <f>NA()</f>
        <v>#N/A</v>
      </c>
      <c r="N67" s="135" t="e">
        <f>NA()</f>
        <v>#N/A</v>
      </c>
      <c r="O67" s="135">
        <f>IF(ISNUMBER('将来負担比率（分子）の構造'!M$52), IF('将来負担比率（分子）の構造'!M$52 &lt; 0, 0, '将来負担比率（分子）の構造'!M$52), NA())</f>
        <v>17050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J1" workbookViewId="0">
      <selection activeCell="AZ39" sqref="AZ39:BF39"/>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5740017</v>
      </c>
      <c r="S5" s="639"/>
      <c r="T5" s="639"/>
      <c r="U5" s="639"/>
      <c r="V5" s="639"/>
      <c r="W5" s="639"/>
      <c r="X5" s="639"/>
      <c r="Y5" s="686"/>
      <c r="Z5" s="699">
        <v>18.899999999999999</v>
      </c>
      <c r="AA5" s="699"/>
      <c r="AB5" s="699"/>
      <c r="AC5" s="699"/>
      <c r="AD5" s="700">
        <v>5740017</v>
      </c>
      <c r="AE5" s="700"/>
      <c r="AF5" s="700"/>
      <c r="AG5" s="700"/>
      <c r="AH5" s="700"/>
      <c r="AI5" s="700"/>
      <c r="AJ5" s="700"/>
      <c r="AK5" s="700"/>
      <c r="AL5" s="687">
        <v>36.1</v>
      </c>
      <c r="AM5" s="656"/>
      <c r="AN5" s="656"/>
      <c r="AO5" s="688"/>
      <c r="AP5" s="675" t="s">
        <v>207</v>
      </c>
      <c r="AQ5" s="676"/>
      <c r="AR5" s="676"/>
      <c r="AS5" s="676"/>
      <c r="AT5" s="676"/>
      <c r="AU5" s="676"/>
      <c r="AV5" s="676"/>
      <c r="AW5" s="676"/>
      <c r="AX5" s="676"/>
      <c r="AY5" s="676"/>
      <c r="AZ5" s="676"/>
      <c r="BA5" s="676"/>
      <c r="BB5" s="676"/>
      <c r="BC5" s="676"/>
      <c r="BD5" s="676"/>
      <c r="BE5" s="676"/>
      <c r="BF5" s="677"/>
      <c r="BG5" s="588">
        <v>5690742</v>
      </c>
      <c r="BH5" s="589"/>
      <c r="BI5" s="589"/>
      <c r="BJ5" s="589"/>
      <c r="BK5" s="589"/>
      <c r="BL5" s="589"/>
      <c r="BM5" s="589"/>
      <c r="BN5" s="590"/>
      <c r="BO5" s="641">
        <v>99.1</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281891</v>
      </c>
      <c r="S6" s="589"/>
      <c r="T6" s="589"/>
      <c r="U6" s="589"/>
      <c r="V6" s="589"/>
      <c r="W6" s="589"/>
      <c r="X6" s="589"/>
      <c r="Y6" s="590"/>
      <c r="Z6" s="641">
        <v>0.9</v>
      </c>
      <c r="AA6" s="641"/>
      <c r="AB6" s="641"/>
      <c r="AC6" s="641"/>
      <c r="AD6" s="642">
        <v>281891</v>
      </c>
      <c r="AE6" s="642"/>
      <c r="AF6" s="642"/>
      <c r="AG6" s="642"/>
      <c r="AH6" s="642"/>
      <c r="AI6" s="642"/>
      <c r="AJ6" s="642"/>
      <c r="AK6" s="642"/>
      <c r="AL6" s="611">
        <v>1.8</v>
      </c>
      <c r="AM6" s="643"/>
      <c r="AN6" s="643"/>
      <c r="AO6" s="644"/>
      <c r="AP6" s="585" t="s">
        <v>213</v>
      </c>
      <c r="AQ6" s="586"/>
      <c r="AR6" s="586"/>
      <c r="AS6" s="586"/>
      <c r="AT6" s="586"/>
      <c r="AU6" s="586"/>
      <c r="AV6" s="586"/>
      <c r="AW6" s="586"/>
      <c r="AX6" s="586"/>
      <c r="AY6" s="586"/>
      <c r="AZ6" s="586"/>
      <c r="BA6" s="586"/>
      <c r="BB6" s="586"/>
      <c r="BC6" s="586"/>
      <c r="BD6" s="586"/>
      <c r="BE6" s="586"/>
      <c r="BF6" s="587"/>
      <c r="BG6" s="588">
        <v>5690742</v>
      </c>
      <c r="BH6" s="589"/>
      <c r="BI6" s="589"/>
      <c r="BJ6" s="589"/>
      <c r="BK6" s="589"/>
      <c r="BL6" s="589"/>
      <c r="BM6" s="589"/>
      <c r="BN6" s="590"/>
      <c r="BO6" s="641">
        <v>99.1</v>
      </c>
      <c r="BP6" s="641"/>
      <c r="BQ6" s="641"/>
      <c r="BR6" s="641"/>
      <c r="BS6" s="642" t="s">
        <v>208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229997</v>
      </c>
      <c r="CS6" s="589"/>
      <c r="CT6" s="589"/>
      <c r="CU6" s="589"/>
      <c r="CV6" s="589"/>
      <c r="CW6" s="589"/>
      <c r="CX6" s="589"/>
      <c r="CY6" s="590"/>
      <c r="CZ6" s="641">
        <v>0.8</v>
      </c>
      <c r="DA6" s="641"/>
      <c r="DB6" s="641"/>
      <c r="DC6" s="641"/>
      <c r="DD6" s="594">
        <v>25758</v>
      </c>
      <c r="DE6" s="589"/>
      <c r="DF6" s="589"/>
      <c r="DG6" s="589"/>
      <c r="DH6" s="589"/>
      <c r="DI6" s="589"/>
      <c r="DJ6" s="589"/>
      <c r="DK6" s="589"/>
      <c r="DL6" s="589"/>
      <c r="DM6" s="589"/>
      <c r="DN6" s="589"/>
      <c r="DO6" s="589"/>
      <c r="DP6" s="590"/>
      <c r="DQ6" s="594">
        <v>205527</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14028</v>
      </c>
      <c r="S7" s="589"/>
      <c r="T7" s="589"/>
      <c r="U7" s="589"/>
      <c r="V7" s="589"/>
      <c r="W7" s="589"/>
      <c r="X7" s="589"/>
      <c r="Y7" s="590"/>
      <c r="Z7" s="641">
        <v>0</v>
      </c>
      <c r="AA7" s="641"/>
      <c r="AB7" s="641"/>
      <c r="AC7" s="641"/>
      <c r="AD7" s="642">
        <v>14028</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2175447</v>
      </c>
      <c r="BH7" s="589"/>
      <c r="BI7" s="589"/>
      <c r="BJ7" s="589"/>
      <c r="BK7" s="589"/>
      <c r="BL7" s="589"/>
      <c r="BM7" s="589"/>
      <c r="BN7" s="590"/>
      <c r="BO7" s="641">
        <v>37.9</v>
      </c>
      <c r="BP7" s="641"/>
      <c r="BQ7" s="641"/>
      <c r="BR7" s="641"/>
      <c r="BS7" s="642" t="s">
        <v>208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5528087</v>
      </c>
      <c r="CS7" s="589"/>
      <c r="CT7" s="589"/>
      <c r="CU7" s="589"/>
      <c r="CV7" s="589"/>
      <c r="CW7" s="589"/>
      <c r="CX7" s="589"/>
      <c r="CY7" s="590"/>
      <c r="CZ7" s="641">
        <v>18.8</v>
      </c>
      <c r="DA7" s="641"/>
      <c r="DB7" s="641"/>
      <c r="DC7" s="641"/>
      <c r="DD7" s="594">
        <v>2289768</v>
      </c>
      <c r="DE7" s="589"/>
      <c r="DF7" s="589"/>
      <c r="DG7" s="589"/>
      <c r="DH7" s="589"/>
      <c r="DI7" s="589"/>
      <c r="DJ7" s="589"/>
      <c r="DK7" s="589"/>
      <c r="DL7" s="589"/>
      <c r="DM7" s="589"/>
      <c r="DN7" s="589"/>
      <c r="DO7" s="589"/>
      <c r="DP7" s="590"/>
      <c r="DQ7" s="594">
        <v>2706625</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51984</v>
      </c>
      <c r="S8" s="589"/>
      <c r="T8" s="589"/>
      <c r="U8" s="589"/>
      <c r="V8" s="589"/>
      <c r="W8" s="589"/>
      <c r="X8" s="589"/>
      <c r="Y8" s="590"/>
      <c r="Z8" s="641">
        <v>0.2</v>
      </c>
      <c r="AA8" s="641"/>
      <c r="AB8" s="641"/>
      <c r="AC8" s="641"/>
      <c r="AD8" s="642">
        <v>51984</v>
      </c>
      <c r="AE8" s="642"/>
      <c r="AF8" s="642"/>
      <c r="AG8" s="642"/>
      <c r="AH8" s="642"/>
      <c r="AI8" s="642"/>
      <c r="AJ8" s="642"/>
      <c r="AK8" s="642"/>
      <c r="AL8" s="611">
        <v>0.3</v>
      </c>
      <c r="AM8" s="643"/>
      <c r="AN8" s="643"/>
      <c r="AO8" s="644"/>
      <c r="AP8" s="585" t="s">
        <v>219</v>
      </c>
      <c r="AQ8" s="586"/>
      <c r="AR8" s="586"/>
      <c r="AS8" s="586"/>
      <c r="AT8" s="586"/>
      <c r="AU8" s="586"/>
      <c r="AV8" s="586"/>
      <c r="AW8" s="586"/>
      <c r="AX8" s="586"/>
      <c r="AY8" s="586"/>
      <c r="AZ8" s="586"/>
      <c r="BA8" s="586"/>
      <c r="BB8" s="586"/>
      <c r="BC8" s="586"/>
      <c r="BD8" s="586"/>
      <c r="BE8" s="586"/>
      <c r="BF8" s="587"/>
      <c r="BG8" s="588">
        <v>78658</v>
      </c>
      <c r="BH8" s="589"/>
      <c r="BI8" s="589"/>
      <c r="BJ8" s="589"/>
      <c r="BK8" s="589"/>
      <c r="BL8" s="589"/>
      <c r="BM8" s="589"/>
      <c r="BN8" s="590"/>
      <c r="BO8" s="641">
        <v>1.4</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6547231</v>
      </c>
      <c r="CS8" s="589"/>
      <c r="CT8" s="589"/>
      <c r="CU8" s="589"/>
      <c r="CV8" s="589"/>
      <c r="CW8" s="589"/>
      <c r="CX8" s="589"/>
      <c r="CY8" s="590"/>
      <c r="CZ8" s="641">
        <v>22.3</v>
      </c>
      <c r="DA8" s="641"/>
      <c r="DB8" s="641"/>
      <c r="DC8" s="641"/>
      <c r="DD8" s="594">
        <v>8653</v>
      </c>
      <c r="DE8" s="589"/>
      <c r="DF8" s="589"/>
      <c r="DG8" s="589"/>
      <c r="DH8" s="589"/>
      <c r="DI8" s="589"/>
      <c r="DJ8" s="589"/>
      <c r="DK8" s="589"/>
      <c r="DL8" s="589"/>
      <c r="DM8" s="589"/>
      <c r="DN8" s="589"/>
      <c r="DO8" s="589"/>
      <c r="DP8" s="590"/>
      <c r="DQ8" s="594">
        <v>3637668</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28372</v>
      </c>
      <c r="S9" s="589"/>
      <c r="T9" s="589"/>
      <c r="U9" s="589"/>
      <c r="V9" s="589"/>
      <c r="W9" s="589"/>
      <c r="X9" s="589"/>
      <c r="Y9" s="590"/>
      <c r="Z9" s="641">
        <v>0.1</v>
      </c>
      <c r="AA9" s="641"/>
      <c r="AB9" s="641"/>
      <c r="AC9" s="641"/>
      <c r="AD9" s="642">
        <v>28372</v>
      </c>
      <c r="AE9" s="642"/>
      <c r="AF9" s="642"/>
      <c r="AG9" s="642"/>
      <c r="AH9" s="642"/>
      <c r="AI9" s="642"/>
      <c r="AJ9" s="642"/>
      <c r="AK9" s="642"/>
      <c r="AL9" s="611">
        <v>0.2</v>
      </c>
      <c r="AM9" s="643"/>
      <c r="AN9" s="643"/>
      <c r="AO9" s="644"/>
      <c r="AP9" s="585" t="s">
        <v>223</v>
      </c>
      <c r="AQ9" s="586"/>
      <c r="AR9" s="586"/>
      <c r="AS9" s="586"/>
      <c r="AT9" s="586"/>
      <c r="AU9" s="586"/>
      <c r="AV9" s="586"/>
      <c r="AW9" s="586"/>
      <c r="AX9" s="586"/>
      <c r="AY9" s="586"/>
      <c r="AZ9" s="586"/>
      <c r="BA9" s="586"/>
      <c r="BB9" s="586"/>
      <c r="BC9" s="586"/>
      <c r="BD9" s="586"/>
      <c r="BE9" s="586"/>
      <c r="BF9" s="587"/>
      <c r="BG9" s="588">
        <v>1776010</v>
      </c>
      <c r="BH9" s="589"/>
      <c r="BI9" s="589"/>
      <c r="BJ9" s="589"/>
      <c r="BK9" s="589"/>
      <c r="BL9" s="589"/>
      <c r="BM9" s="589"/>
      <c r="BN9" s="590"/>
      <c r="BO9" s="641">
        <v>30.9</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1660663</v>
      </c>
      <c r="CS9" s="589"/>
      <c r="CT9" s="589"/>
      <c r="CU9" s="589"/>
      <c r="CV9" s="589"/>
      <c r="CW9" s="589"/>
      <c r="CX9" s="589"/>
      <c r="CY9" s="590"/>
      <c r="CZ9" s="641">
        <v>5.6</v>
      </c>
      <c r="DA9" s="641"/>
      <c r="DB9" s="641"/>
      <c r="DC9" s="641"/>
      <c r="DD9" s="594">
        <v>84159</v>
      </c>
      <c r="DE9" s="589"/>
      <c r="DF9" s="589"/>
      <c r="DG9" s="589"/>
      <c r="DH9" s="589"/>
      <c r="DI9" s="589"/>
      <c r="DJ9" s="589"/>
      <c r="DK9" s="589"/>
      <c r="DL9" s="589"/>
      <c r="DM9" s="589"/>
      <c r="DN9" s="589"/>
      <c r="DO9" s="589"/>
      <c r="DP9" s="590"/>
      <c r="DQ9" s="594">
        <v>1378013</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560799</v>
      </c>
      <c r="S10" s="589"/>
      <c r="T10" s="589"/>
      <c r="U10" s="589"/>
      <c r="V10" s="589"/>
      <c r="W10" s="589"/>
      <c r="X10" s="589"/>
      <c r="Y10" s="590"/>
      <c r="Z10" s="641">
        <v>1.9</v>
      </c>
      <c r="AA10" s="641"/>
      <c r="AB10" s="641"/>
      <c r="AC10" s="641"/>
      <c r="AD10" s="642">
        <v>560799</v>
      </c>
      <c r="AE10" s="642"/>
      <c r="AF10" s="642"/>
      <c r="AG10" s="642"/>
      <c r="AH10" s="642"/>
      <c r="AI10" s="642"/>
      <c r="AJ10" s="642"/>
      <c r="AK10" s="642"/>
      <c r="AL10" s="611">
        <v>3.5</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110789</v>
      </c>
      <c r="BH10" s="589"/>
      <c r="BI10" s="589"/>
      <c r="BJ10" s="589"/>
      <c r="BK10" s="589"/>
      <c r="BL10" s="589"/>
      <c r="BM10" s="589"/>
      <c r="BN10" s="590"/>
      <c r="BO10" s="641">
        <v>1.9</v>
      </c>
      <c r="BP10" s="641"/>
      <c r="BQ10" s="641"/>
      <c r="BR10" s="641"/>
      <c r="BS10" s="594" t="s">
        <v>220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57761</v>
      </c>
      <c r="CS10" s="589"/>
      <c r="CT10" s="589"/>
      <c r="CU10" s="589"/>
      <c r="CV10" s="589"/>
      <c r="CW10" s="589"/>
      <c r="CX10" s="589"/>
      <c r="CY10" s="590"/>
      <c r="CZ10" s="641">
        <v>0.2</v>
      </c>
      <c r="DA10" s="641"/>
      <c r="DB10" s="641"/>
      <c r="DC10" s="641"/>
      <c r="DD10" s="594">
        <v>322</v>
      </c>
      <c r="DE10" s="589"/>
      <c r="DF10" s="589"/>
      <c r="DG10" s="589"/>
      <c r="DH10" s="589"/>
      <c r="DI10" s="589"/>
      <c r="DJ10" s="589"/>
      <c r="DK10" s="589"/>
      <c r="DL10" s="589"/>
      <c r="DM10" s="589"/>
      <c r="DN10" s="589"/>
      <c r="DO10" s="589"/>
      <c r="DP10" s="590"/>
      <c r="DQ10" s="594">
        <v>14995</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220</v>
      </c>
      <c r="S11" s="589"/>
      <c r="T11" s="589"/>
      <c r="U11" s="589"/>
      <c r="V11" s="589"/>
      <c r="W11" s="589"/>
      <c r="X11" s="589"/>
      <c r="Y11" s="590"/>
      <c r="Z11" s="641" t="s">
        <v>220</v>
      </c>
      <c r="AA11" s="641"/>
      <c r="AB11" s="641"/>
      <c r="AC11" s="641"/>
      <c r="AD11" s="642" t="s">
        <v>220</v>
      </c>
      <c r="AE11" s="642"/>
      <c r="AF11" s="642"/>
      <c r="AG11" s="642"/>
      <c r="AH11" s="642"/>
      <c r="AI11" s="642"/>
      <c r="AJ11" s="642"/>
      <c r="AK11" s="642"/>
      <c r="AL11" s="611" t="s">
        <v>220</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209990</v>
      </c>
      <c r="BH11" s="589"/>
      <c r="BI11" s="589"/>
      <c r="BJ11" s="589"/>
      <c r="BK11" s="589"/>
      <c r="BL11" s="589"/>
      <c r="BM11" s="589"/>
      <c r="BN11" s="590"/>
      <c r="BO11" s="641">
        <v>3.7</v>
      </c>
      <c r="BP11" s="641"/>
      <c r="BQ11" s="641"/>
      <c r="BR11" s="641"/>
      <c r="BS11" s="594" t="s">
        <v>220</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2504773</v>
      </c>
      <c r="CS11" s="589"/>
      <c r="CT11" s="589"/>
      <c r="CU11" s="589"/>
      <c r="CV11" s="589"/>
      <c r="CW11" s="589"/>
      <c r="CX11" s="589"/>
      <c r="CY11" s="590"/>
      <c r="CZ11" s="641">
        <v>8.5</v>
      </c>
      <c r="DA11" s="641"/>
      <c r="DB11" s="641"/>
      <c r="DC11" s="641"/>
      <c r="DD11" s="594">
        <v>1498601</v>
      </c>
      <c r="DE11" s="589"/>
      <c r="DF11" s="589"/>
      <c r="DG11" s="589"/>
      <c r="DH11" s="589"/>
      <c r="DI11" s="589"/>
      <c r="DJ11" s="589"/>
      <c r="DK11" s="589"/>
      <c r="DL11" s="589"/>
      <c r="DM11" s="589"/>
      <c r="DN11" s="589"/>
      <c r="DO11" s="589"/>
      <c r="DP11" s="590"/>
      <c r="DQ11" s="594">
        <v>766084</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2974174</v>
      </c>
      <c r="BH12" s="589"/>
      <c r="BI12" s="589"/>
      <c r="BJ12" s="589"/>
      <c r="BK12" s="589"/>
      <c r="BL12" s="589"/>
      <c r="BM12" s="589"/>
      <c r="BN12" s="590"/>
      <c r="BO12" s="641">
        <v>51.8</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390958</v>
      </c>
      <c r="CS12" s="589"/>
      <c r="CT12" s="589"/>
      <c r="CU12" s="589"/>
      <c r="CV12" s="589"/>
      <c r="CW12" s="589"/>
      <c r="CX12" s="589"/>
      <c r="CY12" s="590"/>
      <c r="CZ12" s="641">
        <v>1.3</v>
      </c>
      <c r="DA12" s="641"/>
      <c r="DB12" s="641"/>
      <c r="DC12" s="641"/>
      <c r="DD12" s="594">
        <v>93544</v>
      </c>
      <c r="DE12" s="589"/>
      <c r="DF12" s="589"/>
      <c r="DG12" s="589"/>
      <c r="DH12" s="589"/>
      <c r="DI12" s="589"/>
      <c r="DJ12" s="589"/>
      <c r="DK12" s="589"/>
      <c r="DL12" s="589"/>
      <c r="DM12" s="589"/>
      <c r="DN12" s="589"/>
      <c r="DO12" s="589"/>
      <c r="DP12" s="590"/>
      <c r="DQ12" s="594">
        <v>232285</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49533</v>
      </c>
      <c r="S13" s="589"/>
      <c r="T13" s="589"/>
      <c r="U13" s="589"/>
      <c r="V13" s="589"/>
      <c r="W13" s="589"/>
      <c r="X13" s="589"/>
      <c r="Y13" s="590"/>
      <c r="Z13" s="641">
        <v>0.2</v>
      </c>
      <c r="AA13" s="641"/>
      <c r="AB13" s="641"/>
      <c r="AC13" s="641"/>
      <c r="AD13" s="642">
        <v>49533</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2965236</v>
      </c>
      <c r="BH13" s="589"/>
      <c r="BI13" s="589"/>
      <c r="BJ13" s="589"/>
      <c r="BK13" s="589"/>
      <c r="BL13" s="589"/>
      <c r="BM13" s="589"/>
      <c r="BN13" s="590"/>
      <c r="BO13" s="641">
        <v>51.7</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3880057</v>
      </c>
      <c r="CS13" s="589"/>
      <c r="CT13" s="589"/>
      <c r="CU13" s="589"/>
      <c r="CV13" s="589"/>
      <c r="CW13" s="589"/>
      <c r="CX13" s="589"/>
      <c r="CY13" s="590"/>
      <c r="CZ13" s="641">
        <v>13.2</v>
      </c>
      <c r="DA13" s="641"/>
      <c r="DB13" s="641"/>
      <c r="DC13" s="641"/>
      <c r="DD13" s="594">
        <v>1621433</v>
      </c>
      <c r="DE13" s="589"/>
      <c r="DF13" s="589"/>
      <c r="DG13" s="589"/>
      <c r="DH13" s="589"/>
      <c r="DI13" s="589"/>
      <c r="DJ13" s="589"/>
      <c r="DK13" s="589"/>
      <c r="DL13" s="589"/>
      <c r="DM13" s="589"/>
      <c r="DN13" s="589"/>
      <c r="DO13" s="589"/>
      <c r="DP13" s="590"/>
      <c r="DQ13" s="594">
        <v>2331695</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170067</v>
      </c>
      <c r="BH14" s="589"/>
      <c r="BI14" s="589"/>
      <c r="BJ14" s="589"/>
      <c r="BK14" s="589"/>
      <c r="BL14" s="589"/>
      <c r="BM14" s="589"/>
      <c r="BN14" s="590"/>
      <c r="BO14" s="641">
        <v>3</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936157</v>
      </c>
      <c r="CS14" s="589"/>
      <c r="CT14" s="589"/>
      <c r="CU14" s="589"/>
      <c r="CV14" s="589"/>
      <c r="CW14" s="589"/>
      <c r="CX14" s="589"/>
      <c r="CY14" s="590"/>
      <c r="CZ14" s="641">
        <v>3.2</v>
      </c>
      <c r="DA14" s="641"/>
      <c r="DB14" s="641"/>
      <c r="DC14" s="641"/>
      <c r="DD14" s="594">
        <v>90436</v>
      </c>
      <c r="DE14" s="589"/>
      <c r="DF14" s="589"/>
      <c r="DG14" s="589"/>
      <c r="DH14" s="589"/>
      <c r="DI14" s="589"/>
      <c r="DJ14" s="589"/>
      <c r="DK14" s="589"/>
      <c r="DL14" s="589"/>
      <c r="DM14" s="589"/>
      <c r="DN14" s="589"/>
      <c r="DO14" s="589"/>
      <c r="DP14" s="590"/>
      <c r="DQ14" s="594">
        <v>766156</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16318</v>
      </c>
      <c r="S15" s="589"/>
      <c r="T15" s="589"/>
      <c r="U15" s="589"/>
      <c r="V15" s="589"/>
      <c r="W15" s="589"/>
      <c r="X15" s="589"/>
      <c r="Y15" s="590"/>
      <c r="Z15" s="641">
        <v>0.1</v>
      </c>
      <c r="AA15" s="641"/>
      <c r="AB15" s="641"/>
      <c r="AC15" s="641"/>
      <c r="AD15" s="642">
        <v>16318</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371054</v>
      </c>
      <c r="BH15" s="589"/>
      <c r="BI15" s="589"/>
      <c r="BJ15" s="589"/>
      <c r="BK15" s="589"/>
      <c r="BL15" s="589"/>
      <c r="BM15" s="589"/>
      <c r="BN15" s="590"/>
      <c r="BO15" s="641">
        <v>6.5</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2400868</v>
      </c>
      <c r="CS15" s="589"/>
      <c r="CT15" s="589"/>
      <c r="CU15" s="589"/>
      <c r="CV15" s="589"/>
      <c r="CW15" s="589"/>
      <c r="CX15" s="589"/>
      <c r="CY15" s="590"/>
      <c r="CZ15" s="641">
        <v>8.1999999999999993</v>
      </c>
      <c r="DA15" s="641"/>
      <c r="DB15" s="641"/>
      <c r="DC15" s="641"/>
      <c r="DD15" s="594">
        <v>569779</v>
      </c>
      <c r="DE15" s="589"/>
      <c r="DF15" s="589"/>
      <c r="DG15" s="589"/>
      <c r="DH15" s="589"/>
      <c r="DI15" s="589"/>
      <c r="DJ15" s="589"/>
      <c r="DK15" s="589"/>
      <c r="DL15" s="589"/>
      <c r="DM15" s="589"/>
      <c r="DN15" s="589"/>
      <c r="DO15" s="589"/>
      <c r="DP15" s="590"/>
      <c r="DQ15" s="594">
        <v>1752458</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10144637</v>
      </c>
      <c r="S16" s="589"/>
      <c r="T16" s="589"/>
      <c r="U16" s="589"/>
      <c r="V16" s="589"/>
      <c r="W16" s="589"/>
      <c r="X16" s="589"/>
      <c r="Y16" s="590"/>
      <c r="Z16" s="641">
        <v>33.5</v>
      </c>
      <c r="AA16" s="641"/>
      <c r="AB16" s="641"/>
      <c r="AC16" s="641"/>
      <c r="AD16" s="642">
        <v>9083446</v>
      </c>
      <c r="AE16" s="642"/>
      <c r="AF16" s="642"/>
      <c r="AG16" s="642"/>
      <c r="AH16" s="642"/>
      <c r="AI16" s="642"/>
      <c r="AJ16" s="642"/>
      <c r="AK16" s="642"/>
      <c r="AL16" s="611">
        <v>57.2</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321164</v>
      </c>
      <c r="CS16" s="589"/>
      <c r="CT16" s="589"/>
      <c r="CU16" s="589"/>
      <c r="CV16" s="589"/>
      <c r="CW16" s="589"/>
      <c r="CX16" s="589"/>
      <c r="CY16" s="590"/>
      <c r="CZ16" s="641">
        <v>1.1000000000000001</v>
      </c>
      <c r="DA16" s="641"/>
      <c r="DB16" s="641"/>
      <c r="DC16" s="641"/>
      <c r="DD16" s="594" t="s">
        <v>220</v>
      </c>
      <c r="DE16" s="589"/>
      <c r="DF16" s="589"/>
      <c r="DG16" s="589"/>
      <c r="DH16" s="589"/>
      <c r="DI16" s="589"/>
      <c r="DJ16" s="589"/>
      <c r="DK16" s="589"/>
      <c r="DL16" s="589"/>
      <c r="DM16" s="589"/>
      <c r="DN16" s="589"/>
      <c r="DO16" s="589"/>
      <c r="DP16" s="590"/>
      <c r="DQ16" s="594">
        <v>55079</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9083446</v>
      </c>
      <c r="S17" s="589"/>
      <c r="T17" s="589"/>
      <c r="U17" s="589"/>
      <c r="V17" s="589"/>
      <c r="W17" s="589"/>
      <c r="X17" s="589"/>
      <c r="Y17" s="590"/>
      <c r="Z17" s="641">
        <v>30</v>
      </c>
      <c r="AA17" s="641"/>
      <c r="AB17" s="641"/>
      <c r="AC17" s="641"/>
      <c r="AD17" s="642">
        <v>9083446</v>
      </c>
      <c r="AE17" s="642"/>
      <c r="AF17" s="642"/>
      <c r="AG17" s="642"/>
      <c r="AH17" s="642"/>
      <c r="AI17" s="642"/>
      <c r="AJ17" s="642"/>
      <c r="AK17" s="642"/>
      <c r="AL17" s="611">
        <v>57.2</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4958579</v>
      </c>
      <c r="CS17" s="589"/>
      <c r="CT17" s="589"/>
      <c r="CU17" s="589"/>
      <c r="CV17" s="589"/>
      <c r="CW17" s="589"/>
      <c r="CX17" s="589"/>
      <c r="CY17" s="590"/>
      <c r="CZ17" s="641">
        <v>16.899999999999999</v>
      </c>
      <c r="DA17" s="641"/>
      <c r="DB17" s="641"/>
      <c r="DC17" s="641"/>
      <c r="DD17" s="594" t="s">
        <v>220</v>
      </c>
      <c r="DE17" s="589"/>
      <c r="DF17" s="589"/>
      <c r="DG17" s="589"/>
      <c r="DH17" s="589"/>
      <c r="DI17" s="589"/>
      <c r="DJ17" s="589"/>
      <c r="DK17" s="589"/>
      <c r="DL17" s="589"/>
      <c r="DM17" s="589"/>
      <c r="DN17" s="589"/>
      <c r="DO17" s="589"/>
      <c r="DP17" s="590"/>
      <c r="DQ17" s="594">
        <v>4756926</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1061189</v>
      </c>
      <c r="S18" s="589"/>
      <c r="T18" s="589"/>
      <c r="U18" s="589"/>
      <c r="V18" s="589"/>
      <c r="W18" s="589"/>
      <c r="X18" s="589"/>
      <c r="Y18" s="590"/>
      <c r="Z18" s="641">
        <v>3.5</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2</v>
      </c>
      <c r="S19" s="589"/>
      <c r="T19" s="589"/>
      <c r="U19" s="589"/>
      <c r="V19" s="589"/>
      <c r="W19" s="589"/>
      <c r="X19" s="589"/>
      <c r="Y19" s="590"/>
      <c r="Z19" s="641">
        <v>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49275</v>
      </c>
      <c r="BH19" s="589"/>
      <c r="BI19" s="589"/>
      <c r="BJ19" s="589"/>
      <c r="BK19" s="589"/>
      <c r="BL19" s="589"/>
      <c r="BM19" s="589"/>
      <c r="BN19" s="590"/>
      <c r="BO19" s="641">
        <v>0.9</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16887579</v>
      </c>
      <c r="S20" s="589"/>
      <c r="T20" s="589"/>
      <c r="U20" s="589"/>
      <c r="V20" s="589"/>
      <c r="W20" s="589"/>
      <c r="X20" s="589"/>
      <c r="Y20" s="590"/>
      <c r="Z20" s="641">
        <v>55.8</v>
      </c>
      <c r="AA20" s="641"/>
      <c r="AB20" s="641"/>
      <c r="AC20" s="641"/>
      <c r="AD20" s="642">
        <v>15826388</v>
      </c>
      <c r="AE20" s="642"/>
      <c r="AF20" s="642"/>
      <c r="AG20" s="642"/>
      <c r="AH20" s="642"/>
      <c r="AI20" s="642"/>
      <c r="AJ20" s="642"/>
      <c r="AK20" s="642"/>
      <c r="AL20" s="611">
        <v>99.6</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49275</v>
      </c>
      <c r="BH20" s="589"/>
      <c r="BI20" s="589"/>
      <c r="BJ20" s="589"/>
      <c r="BK20" s="589"/>
      <c r="BL20" s="589"/>
      <c r="BM20" s="589"/>
      <c r="BN20" s="590"/>
      <c r="BO20" s="641">
        <v>0.9</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29416295</v>
      </c>
      <c r="CS20" s="589"/>
      <c r="CT20" s="589"/>
      <c r="CU20" s="589"/>
      <c r="CV20" s="589"/>
      <c r="CW20" s="589"/>
      <c r="CX20" s="589"/>
      <c r="CY20" s="590"/>
      <c r="CZ20" s="641">
        <v>100</v>
      </c>
      <c r="DA20" s="641"/>
      <c r="DB20" s="641"/>
      <c r="DC20" s="641"/>
      <c r="DD20" s="594">
        <v>6282453</v>
      </c>
      <c r="DE20" s="589"/>
      <c r="DF20" s="589"/>
      <c r="DG20" s="589"/>
      <c r="DH20" s="589"/>
      <c r="DI20" s="589"/>
      <c r="DJ20" s="589"/>
      <c r="DK20" s="589"/>
      <c r="DL20" s="589"/>
      <c r="DM20" s="589"/>
      <c r="DN20" s="589"/>
      <c r="DO20" s="589"/>
      <c r="DP20" s="590"/>
      <c r="DQ20" s="594">
        <v>18603511</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9663</v>
      </c>
      <c r="S21" s="589"/>
      <c r="T21" s="589"/>
      <c r="U21" s="589"/>
      <c r="V21" s="589"/>
      <c r="W21" s="589"/>
      <c r="X21" s="589"/>
      <c r="Y21" s="590"/>
      <c r="Z21" s="641">
        <v>0</v>
      </c>
      <c r="AA21" s="641"/>
      <c r="AB21" s="641"/>
      <c r="AC21" s="641"/>
      <c r="AD21" s="642">
        <v>9663</v>
      </c>
      <c r="AE21" s="642"/>
      <c r="AF21" s="642"/>
      <c r="AG21" s="642"/>
      <c r="AH21" s="642"/>
      <c r="AI21" s="642"/>
      <c r="AJ21" s="642"/>
      <c r="AK21" s="642"/>
      <c r="AL21" s="611">
        <v>0.1</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v>49275</v>
      </c>
      <c r="BH21" s="589"/>
      <c r="BI21" s="589"/>
      <c r="BJ21" s="589"/>
      <c r="BK21" s="589"/>
      <c r="BL21" s="589"/>
      <c r="BM21" s="589"/>
      <c r="BN21" s="590"/>
      <c r="BO21" s="641">
        <v>0.9</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143378</v>
      </c>
      <c r="S22" s="589"/>
      <c r="T22" s="589"/>
      <c r="U22" s="589"/>
      <c r="V22" s="589"/>
      <c r="W22" s="589"/>
      <c r="X22" s="589"/>
      <c r="Y22" s="590"/>
      <c r="Z22" s="641">
        <v>0.5</v>
      </c>
      <c r="AA22" s="641"/>
      <c r="AB22" s="641"/>
      <c r="AC22" s="641"/>
      <c r="AD22" s="642" t="s">
        <v>220</v>
      </c>
      <c r="AE22" s="642"/>
      <c r="AF22" s="642"/>
      <c r="AG22" s="642"/>
      <c r="AH22" s="642"/>
      <c r="AI22" s="642"/>
      <c r="AJ22" s="642"/>
      <c r="AK22" s="642"/>
      <c r="AL22" s="611" t="s">
        <v>220</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787938</v>
      </c>
      <c r="S23" s="589"/>
      <c r="T23" s="589"/>
      <c r="U23" s="589"/>
      <c r="V23" s="589"/>
      <c r="W23" s="589"/>
      <c r="X23" s="589"/>
      <c r="Y23" s="590"/>
      <c r="Z23" s="641">
        <v>2.6</v>
      </c>
      <c r="AA23" s="641"/>
      <c r="AB23" s="641"/>
      <c r="AC23" s="641"/>
      <c r="AD23" s="642">
        <v>21933</v>
      </c>
      <c r="AE23" s="642"/>
      <c r="AF23" s="642"/>
      <c r="AG23" s="642"/>
      <c r="AH23" s="642"/>
      <c r="AI23" s="642"/>
      <c r="AJ23" s="642"/>
      <c r="AK23" s="642"/>
      <c r="AL23" s="611">
        <v>0.1</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t="s">
        <v>220</v>
      </c>
      <c r="BH23" s="589"/>
      <c r="BI23" s="589"/>
      <c r="BJ23" s="589"/>
      <c r="BK23" s="589"/>
      <c r="BL23" s="589"/>
      <c r="BM23" s="589"/>
      <c r="BN23" s="590"/>
      <c r="BO23" s="641" t="s">
        <v>220</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197843</v>
      </c>
      <c r="S24" s="589"/>
      <c r="T24" s="589"/>
      <c r="U24" s="589"/>
      <c r="V24" s="589"/>
      <c r="W24" s="589"/>
      <c r="X24" s="589"/>
      <c r="Y24" s="590"/>
      <c r="Z24" s="641">
        <v>0.7</v>
      </c>
      <c r="AA24" s="641"/>
      <c r="AB24" s="641"/>
      <c r="AC24" s="641"/>
      <c r="AD24" s="642">
        <v>1295</v>
      </c>
      <c r="AE24" s="642"/>
      <c r="AF24" s="642"/>
      <c r="AG24" s="642"/>
      <c r="AH24" s="642"/>
      <c r="AI24" s="642"/>
      <c r="AJ24" s="642"/>
      <c r="AK24" s="642"/>
      <c r="AL24" s="611">
        <v>0</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12237287</v>
      </c>
      <c r="CS24" s="639"/>
      <c r="CT24" s="639"/>
      <c r="CU24" s="639"/>
      <c r="CV24" s="639"/>
      <c r="CW24" s="639"/>
      <c r="CX24" s="639"/>
      <c r="CY24" s="686"/>
      <c r="CZ24" s="690">
        <v>41.6</v>
      </c>
      <c r="DA24" s="691"/>
      <c r="DB24" s="691"/>
      <c r="DC24" s="692"/>
      <c r="DD24" s="685">
        <v>9359550</v>
      </c>
      <c r="DE24" s="639"/>
      <c r="DF24" s="639"/>
      <c r="DG24" s="639"/>
      <c r="DH24" s="639"/>
      <c r="DI24" s="639"/>
      <c r="DJ24" s="639"/>
      <c r="DK24" s="686"/>
      <c r="DL24" s="685">
        <v>8337907</v>
      </c>
      <c r="DM24" s="639"/>
      <c r="DN24" s="639"/>
      <c r="DO24" s="639"/>
      <c r="DP24" s="639"/>
      <c r="DQ24" s="639"/>
      <c r="DR24" s="639"/>
      <c r="DS24" s="639"/>
      <c r="DT24" s="639"/>
      <c r="DU24" s="639"/>
      <c r="DV24" s="686"/>
      <c r="DW24" s="687">
        <v>49</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2839611</v>
      </c>
      <c r="S25" s="589"/>
      <c r="T25" s="589"/>
      <c r="U25" s="589"/>
      <c r="V25" s="589"/>
      <c r="W25" s="589"/>
      <c r="X25" s="589"/>
      <c r="Y25" s="590"/>
      <c r="Z25" s="641">
        <v>9.4</v>
      </c>
      <c r="AA25" s="641"/>
      <c r="AB25" s="641"/>
      <c r="AC25" s="641"/>
      <c r="AD25" s="642" t="s">
        <v>220</v>
      </c>
      <c r="AE25" s="642"/>
      <c r="AF25" s="642"/>
      <c r="AG25" s="642"/>
      <c r="AH25" s="642"/>
      <c r="AI25" s="642"/>
      <c r="AJ25" s="642"/>
      <c r="AK25" s="642"/>
      <c r="AL25" s="611" t="s">
        <v>220</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3854485</v>
      </c>
      <c r="CS25" s="607"/>
      <c r="CT25" s="607"/>
      <c r="CU25" s="607"/>
      <c r="CV25" s="607"/>
      <c r="CW25" s="607"/>
      <c r="CX25" s="607"/>
      <c r="CY25" s="608"/>
      <c r="CZ25" s="591">
        <v>13.1</v>
      </c>
      <c r="DA25" s="609"/>
      <c r="DB25" s="609"/>
      <c r="DC25" s="610"/>
      <c r="DD25" s="594">
        <v>3354345</v>
      </c>
      <c r="DE25" s="607"/>
      <c r="DF25" s="607"/>
      <c r="DG25" s="607"/>
      <c r="DH25" s="607"/>
      <c r="DI25" s="607"/>
      <c r="DJ25" s="607"/>
      <c r="DK25" s="608"/>
      <c r="DL25" s="594">
        <v>3231764</v>
      </c>
      <c r="DM25" s="607"/>
      <c r="DN25" s="607"/>
      <c r="DO25" s="607"/>
      <c r="DP25" s="607"/>
      <c r="DQ25" s="607"/>
      <c r="DR25" s="607"/>
      <c r="DS25" s="607"/>
      <c r="DT25" s="607"/>
      <c r="DU25" s="607"/>
      <c r="DV25" s="608"/>
      <c r="DW25" s="611">
        <v>19</v>
      </c>
      <c r="DX25" s="612"/>
      <c r="DY25" s="612"/>
      <c r="DZ25" s="612"/>
      <c r="EA25" s="612"/>
      <c r="EB25" s="612"/>
      <c r="EC25" s="613"/>
    </row>
    <row r="26" spans="2:133" ht="11.25" customHeight="1">
      <c r="B26" s="679" t="s">
        <v>276</v>
      </c>
      <c r="C26" s="680"/>
      <c r="D26" s="680"/>
      <c r="E26" s="680"/>
      <c r="F26" s="680"/>
      <c r="G26" s="680"/>
      <c r="H26" s="680"/>
      <c r="I26" s="680"/>
      <c r="J26" s="680"/>
      <c r="K26" s="680"/>
      <c r="L26" s="680"/>
      <c r="M26" s="680"/>
      <c r="N26" s="680"/>
      <c r="O26" s="680"/>
      <c r="P26" s="680"/>
      <c r="Q26" s="681"/>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2421783</v>
      </c>
      <c r="CS26" s="589"/>
      <c r="CT26" s="589"/>
      <c r="CU26" s="589"/>
      <c r="CV26" s="589"/>
      <c r="CW26" s="589"/>
      <c r="CX26" s="589"/>
      <c r="CY26" s="590"/>
      <c r="CZ26" s="591">
        <v>8.1999999999999993</v>
      </c>
      <c r="DA26" s="609"/>
      <c r="DB26" s="609"/>
      <c r="DC26" s="610"/>
      <c r="DD26" s="594">
        <v>1988623</v>
      </c>
      <c r="DE26" s="589"/>
      <c r="DF26" s="589"/>
      <c r="DG26" s="589"/>
      <c r="DH26" s="589"/>
      <c r="DI26" s="589"/>
      <c r="DJ26" s="589"/>
      <c r="DK26" s="590"/>
      <c r="DL26" s="594" t="s">
        <v>208</v>
      </c>
      <c r="DM26" s="589"/>
      <c r="DN26" s="589"/>
      <c r="DO26" s="589"/>
      <c r="DP26" s="589"/>
      <c r="DQ26" s="589"/>
      <c r="DR26" s="589"/>
      <c r="DS26" s="589"/>
      <c r="DT26" s="589"/>
      <c r="DU26" s="589"/>
      <c r="DV26" s="590"/>
      <c r="DW26" s="611" t="s">
        <v>208</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1935443</v>
      </c>
      <c r="S27" s="589"/>
      <c r="T27" s="589"/>
      <c r="U27" s="589"/>
      <c r="V27" s="589"/>
      <c r="W27" s="589"/>
      <c r="X27" s="589"/>
      <c r="Y27" s="590"/>
      <c r="Z27" s="641">
        <v>6.4</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5740017</v>
      </c>
      <c r="BH27" s="589"/>
      <c r="BI27" s="589"/>
      <c r="BJ27" s="589"/>
      <c r="BK27" s="589"/>
      <c r="BL27" s="589"/>
      <c r="BM27" s="589"/>
      <c r="BN27" s="590"/>
      <c r="BO27" s="641">
        <v>100</v>
      </c>
      <c r="BP27" s="641"/>
      <c r="BQ27" s="641"/>
      <c r="BR27" s="641"/>
      <c r="BS27" s="594" t="s">
        <v>220</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3424648</v>
      </c>
      <c r="CS27" s="607"/>
      <c r="CT27" s="607"/>
      <c r="CU27" s="607"/>
      <c r="CV27" s="607"/>
      <c r="CW27" s="607"/>
      <c r="CX27" s="607"/>
      <c r="CY27" s="608"/>
      <c r="CZ27" s="591">
        <v>11.6</v>
      </c>
      <c r="DA27" s="609"/>
      <c r="DB27" s="609"/>
      <c r="DC27" s="610"/>
      <c r="DD27" s="594">
        <v>1248704</v>
      </c>
      <c r="DE27" s="607"/>
      <c r="DF27" s="607"/>
      <c r="DG27" s="607"/>
      <c r="DH27" s="607"/>
      <c r="DI27" s="607"/>
      <c r="DJ27" s="607"/>
      <c r="DK27" s="608"/>
      <c r="DL27" s="594">
        <v>1246116</v>
      </c>
      <c r="DM27" s="607"/>
      <c r="DN27" s="607"/>
      <c r="DO27" s="607"/>
      <c r="DP27" s="607"/>
      <c r="DQ27" s="607"/>
      <c r="DR27" s="607"/>
      <c r="DS27" s="607"/>
      <c r="DT27" s="607"/>
      <c r="DU27" s="607"/>
      <c r="DV27" s="608"/>
      <c r="DW27" s="611">
        <v>7.3</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126653</v>
      </c>
      <c r="S28" s="589"/>
      <c r="T28" s="589"/>
      <c r="U28" s="589"/>
      <c r="V28" s="589"/>
      <c r="W28" s="589"/>
      <c r="X28" s="589"/>
      <c r="Y28" s="590"/>
      <c r="Z28" s="641">
        <v>0.4</v>
      </c>
      <c r="AA28" s="641"/>
      <c r="AB28" s="641"/>
      <c r="AC28" s="641"/>
      <c r="AD28" s="642" t="s">
        <v>220</v>
      </c>
      <c r="AE28" s="642"/>
      <c r="AF28" s="642"/>
      <c r="AG28" s="642"/>
      <c r="AH28" s="642"/>
      <c r="AI28" s="642"/>
      <c r="AJ28" s="642"/>
      <c r="AK28" s="642"/>
      <c r="AL28" s="611" t="s">
        <v>220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4958154</v>
      </c>
      <c r="CS28" s="589"/>
      <c r="CT28" s="589"/>
      <c r="CU28" s="589"/>
      <c r="CV28" s="589"/>
      <c r="CW28" s="589"/>
      <c r="CX28" s="589"/>
      <c r="CY28" s="590"/>
      <c r="CZ28" s="591">
        <v>16.899999999999999</v>
      </c>
      <c r="DA28" s="609"/>
      <c r="DB28" s="609"/>
      <c r="DC28" s="610"/>
      <c r="DD28" s="594">
        <v>4756501</v>
      </c>
      <c r="DE28" s="589"/>
      <c r="DF28" s="589"/>
      <c r="DG28" s="589"/>
      <c r="DH28" s="589"/>
      <c r="DI28" s="589"/>
      <c r="DJ28" s="589"/>
      <c r="DK28" s="590"/>
      <c r="DL28" s="594">
        <v>3860027</v>
      </c>
      <c r="DM28" s="589"/>
      <c r="DN28" s="589"/>
      <c r="DO28" s="589"/>
      <c r="DP28" s="589"/>
      <c r="DQ28" s="589"/>
      <c r="DR28" s="589"/>
      <c r="DS28" s="589"/>
      <c r="DT28" s="589"/>
      <c r="DU28" s="589"/>
      <c r="DV28" s="590"/>
      <c r="DW28" s="611">
        <v>22.7</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20706</v>
      </c>
      <c r="S29" s="589"/>
      <c r="T29" s="589"/>
      <c r="U29" s="589"/>
      <c r="V29" s="589"/>
      <c r="W29" s="589"/>
      <c r="X29" s="589"/>
      <c r="Y29" s="590"/>
      <c r="Z29" s="641">
        <v>0.1</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4958045</v>
      </c>
      <c r="CS29" s="607"/>
      <c r="CT29" s="607"/>
      <c r="CU29" s="607"/>
      <c r="CV29" s="607"/>
      <c r="CW29" s="607"/>
      <c r="CX29" s="607"/>
      <c r="CY29" s="608"/>
      <c r="CZ29" s="591">
        <v>16.899999999999999</v>
      </c>
      <c r="DA29" s="609"/>
      <c r="DB29" s="609"/>
      <c r="DC29" s="610"/>
      <c r="DD29" s="594">
        <v>4756392</v>
      </c>
      <c r="DE29" s="607"/>
      <c r="DF29" s="607"/>
      <c r="DG29" s="607"/>
      <c r="DH29" s="607"/>
      <c r="DI29" s="607"/>
      <c r="DJ29" s="607"/>
      <c r="DK29" s="608"/>
      <c r="DL29" s="594">
        <v>3859918</v>
      </c>
      <c r="DM29" s="607"/>
      <c r="DN29" s="607"/>
      <c r="DO29" s="607"/>
      <c r="DP29" s="607"/>
      <c r="DQ29" s="607"/>
      <c r="DR29" s="607"/>
      <c r="DS29" s="607"/>
      <c r="DT29" s="607"/>
      <c r="DU29" s="607"/>
      <c r="DV29" s="608"/>
      <c r="DW29" s="611">
        <v>22.7</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153906</v>
      </c>
      <c r="S30" s="589"/>
      <c r="T30" s="589"/>
      <c r="U30" s="589"/>
      <c r="V30" s="589"/>
      <c r="W30" s="589"/>
      <c r="X30" s="589"/>
      <c r="Y30" s="590"/>
      <c r="Z30" s="641">
        <v>0.5</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97.9</v>
      </c>
      <c r="BH30" s="655"/>
      <c r="BI30" s="655"/>
      <c r="BJ30" s="655"/>
      <c r="BK30" s="655"/>
      <c r="BL30" s="655"/>
      <c r="BM30" s="656">
        <v>89.3</v>
      </c>
      <c r="BN30" s="655"/>
      <c r="BO30" s="655"/>
      <c r="BP30" s="655"/>
      <c r="BQ30" s="657"/>
      <c r="BR30" s="654">
        <v>97.7</v>
      </c>
      <c r="BS30" s="655"/>
      <c r="BT30" s="655"/>
      <c r="BU30" s="655"/>
      <c r="BV30" s="655"/>
      <c r="BW30" s="655"/>
      <c r="BX30" s="656">
        <v>89.1</v>
      </c>
      <c r="BY30" s="655"/>
      <c r="BZ30" s="655"/>
      <c r="CA30" s="655"/>
      <c r="CB30" s="657"/>
      <c r="CD30" s="660"/>
      <c r="CE30" s="661"/>
      <c r="CF30" s="625" t="s">
        <v>292</v>
      </c>
      <c r="CG30" s="622"/>
      <c r="CH30" s="622"/>
      <c r="CI30" s="622"/>
      <c r="CJ30" s="622"/>
      <c r="CK30" s="622"/>
      <c r="CL30" s="622"/>
      <c r="CM30" s="622"/>
      <c r="CN30" s="622"/>
      <c r="CO30" s="622"/>
      <c r="CP30" s="622"/>
      <c r="CQ30" s="623"/>
      <c r="CR30" s="588">
        <v>4437189</v>
      </c>
      <c r="CS30" s="589"/>
      <c r="CT30" s="589"/>
      <c r="CU30" s="589"/>
      <c r="CV30" s="589"/>
      <c r="CW30" s="589"/>
      <c r="CX30" s="589"/>
      <c r="CY30" s="590"/>
      <c r="CZ30" s="591">
        <v>15.1</v>
      </c>
      <c r="DA30" s="609"/>
      <c r="DB30" s="609"/>
      <c r="DC30" s="610"/>
      <c r="DD30" s="594">
        <v>4263066</v>
      </c>
      <c r="DE30" s="589"/>
      <c r="DF30" s="589"/>
      <c r="DG30" s="589"/>
      <c r="DH30" s="589"/>
      <c r="DI30" s="589"/>
      <c r="DJ30" s="589"/>
      <c r="DK30" s="590"/>
      <c r="DL30" s="594">
        <v>3366592</v>
      </c>
      <c r="DM30" s="589"/>
      <c r="DN30" s="589"/>
      <c r="DO30" s="589"/>
      <c r="DP30" s="589"/>
      <c r="DQ30" s="589"/>
      <c r="DR30" s="589"/>
      <c r="DS30" s="589"/>
      <c r="DT30" s="589"/>
      <c r="DU30" s="589"/>
      <c r="DV30" s="590"/>
      <c r="DW30" s="611">
        <v>19.8</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1269291</v>
      </c>
      <c r="S31" s="589"/>
      <c r="T31" s="589"/>
      <c r="U31" s="589"/>
      <c r="V31" s="589"/>
      <c r="W31" s="589"/>
      <c r="X31" s="589"/>
      <c r="Y31" s="590"/>
      <c r="Z31" s="641">
        <v>4.2</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98.2</v>
      </c>
      <c r="BH31" s="607"/>
      <c r="BI31" s="607"/>
      <c r="BJ31" s="607"/>
      <c r="BK31" s="607"/>
      <c r="BL31" s="607"/>
      <c r="BM31" s="643">
        <v>91.4</v>
      </c>
      <c r="BN31" s="653"/>
      <c r="BO31" s="653"/>
      <c r="BP31" s="653"/>
      <c r="BQ31" s="617"/>
      <c r="BR31" s="652">
        <v>97.9</v>
      </c>
      <c r="BS31" s="607"/>
      <c r="BT31" s="607"/>
      <c r="BU31" s="607"/>
      <c r="BV31" s="607"/>
      <c r="BW31" s="607"/>
      <c r="BX31" s="643">
        <v>91.3</v>
      </c>
      <c r="BY31" s="653"/>
      <c r="BZ31" s="653"/>
      <c r="CA31" s="653"/>
      <c r="CB31" s="617"/>
      <c r="CD31" s="660"/>
      <c r="CE31" s="661"/>
      <c r="CF31" s="625" t="s">
        <v>296</v>
      </c>
      <c r="CG31" s="622"/>
      <c r="CH31" s="622"/>
      <c r="CI31" s="622"/>
      <c r="CJ31" s="622"/>
      <c r="CK31" s="622"/>
      <c r="CL31" s="622"/>
      <c r="CM31" s="622"/>
      <c r="CN31" s="622"/>
      <c r="CO31" s="622"/>
      <c r="CP31" s="622"/>
      <c r="CQ31" s="623"/>
      <c r="CR31" s="588">
        <v>520856</v>
      </c>
      <c r="CS31" s="607"/>
      <c r="CT31" s="607"/>
      <c r="CU31" s="607"/>
      <c r="CV31" s="607"/>
      <c r="CW31" s="607"/>
      <c r="CX31" s="607"/>
      <c r="CY31" s="608"/>
      <c r="CZ31" s="591">
        <v>1.8</v>
      </c>
      <c r="DA31" s="609"/>
      <c r="DB31" s="609"/>
      <c r="DC31" s="610"/>
      <c r="DD31" s="594">
        <v>493326</v>
      </c>
      <c r="DE31" s="607"/>
      <c r="DF31" s="607"/>
      <c r="DG31" s="607"/>
      <c r="DH31" s="607"/>
      <c r="DI31" s="607"/>
      <c r="DJ31" s="607"/>
      <c r="DK31" s="608"/>
      <c r="DL31" s="594">
        <v>493326</v>
      </c>
      <c r="DM31" s="607"/>
      <c r="DN31" s="607"/>
      <c r="DO31" s="607"/>
      <c r="DP31" s="607"/>
      <c r="DQ31" s="607"/>
      <c r="DR31" s="607"/>
      <c r="DS31" s="607"/>
      <c r="DT31" s="607"/>
      <c r="DU31" s="607"/>
      <c r="DV31" s="608"/>
      <c r="DW31" s="611">
        <v>2.9</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578846</v>
      </c>
      <c r="S32" s="589"/>
      <c r="T32" s="589"/>
      <c r="U32" s="589"/>
      <c r="V32" s="589"/>
      <c r="W32" s="589"/>
      <c r="X32" s="589"/>
      <c r="Y32" s="590"/>
      <c r="Z32" s="641">
        <v>1.9</v>
      </c>
      <c r="AA32" s="641"/>
      <c r="AB32" s="641"/>
      <c r="AC32" s="641"/>
      <c r="AD32" s="642">
        <v>32378</v>
      </c>
      <c r="AE32" s="642"/>
      <c r="AF32" s="642"/>
      <c r="AG32" s="642"/>
      <c r="AH32" s="642"/>
      <c r="AI32" s="642"/>
      <c r="AJ32" s="642"/>
      <c r="AK32" s="642"/>
      <c r="AL32" s="611">
        <v>0.2</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97.4</v>
      </c>
      <c r="BH32" s="573"/>
      <c r="BI32" s="573"/>
      <c r="BJ32" s="573"/>
      <c r="BK32" s="573"/>
      <c r="BL32" s="573"/>
      <c r="BM32" s="636">
        <v>86.4</v>
      </c>
      <c r="BN32" s="573"/>
      <c r="BO32" s="573"/>
      <c r="BP32" s="573"/>
      <c r="BQ32" s="630"/>
      <c r="BR32" s="651">
        <v>97.2</v>
      </c>
      <c r="BS32" s="573"/>
      <c r="BT32" s="573"/>
      <c r="BU32" s="573"/>
      <c r="BV32" s="573"/>
      <c r="BW32" s="573"/>
      <c r="BX32" s="636">
        <v>86.1</v>
      </c>
      <c r="BY32" s="573"/>
      <c r="BZ32" s="573"/>
      <c r="CA32" s="573"/>
      <c r="CB32" s="630"/>
      <c r="CD32" s="662"/>
      <c r="CE32" s="663"/>
      <c r="CF32" s="625" t="s">
        <v>299</v>
      </c>
      <c r="CG32" s="622"/>
      <c r="CH32" s="622"/>
      <c r="CI32" s="622"/>
      <c r="CJ32" s="622"/>
      <c r="CK32" s="622"/>
      <c r="CL32" s="622"/>
      <c r="CM32" s="622"/>
      <c r="CN32" s="622"/>
      <c r="CO32" s="622"/>
      <c r="CP32" s="622"/>
      <c r="CQ32" s="623"/>
      <c r="CR32" s="588">
        <v>109</v>
      </c>
      <c r="CS32" s="589"/>
      <c r="CT32" s="589"/>
      <c r="CU32" s="589"/>
      <c r="CV32" s="589"/>
      <c r="CW32" s="589"/>
      <c r="CX32" s="589"/>
      <c r="CY32" s="590"/>
      <c r="CZ32" s="591">
        <v>0</v>
      </c>
      <c r="DA32" s="609"/>
      <c r="DB32" s="609"/>
      <c r="DC32" s="610"/>
      <c r="DD32" s="594">
        <v>109</v>
      </c>
      <c r="DE32" s="589"/>
      <c r="DF32" s="589"/>
      <c r="DG32" s="589"/>
      <c r="DH32" s="589"/>
      <c r="DI32" s="589"/>
      <c r="DJ32" s="589"/>
      <c r="DK32" s="590"/>
      <c r="DL32" s="594">
        <v>109</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5339700</v>
      </c>
      <c r="S33" s="589"/>
      <c r="T33" s="589"/>
      <c r="U33" s="589"/>
      <c r="V33" s="589"/>
      <c r="W33" s="589"/>
      <c r="X33" s="589"/>
      <c r="Y33" s="590"/>
      <c r="Z33" s="641">
        <v>17.600000000000001</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10575391</v>
      </c>
      <c r="CS33" s="607"/>
      <c r="CT33" s="607"/>
      <c r="CU33" s="607"/>
      <c r="CV33" s="607"/>
      <c r="CW33" s="607"/>
      <c r="CX33" s="607"/>
      <c r="CY33" s="608"/>
      <c r="CZ33" s="591">
        <v>36</v>
      </c>
      <c r="DA33" s="609"/>
      <c r="DB33" s="609"/>
      <c r="DC33" s="610"/>
      <c r="DD33" s="594">
        <v>8374659</v>
      </c>
      <c r="DE33" s="607"/>
      <c r="DF33" s="607"/>
      <c r="DG33" s="607"/>
      <c r="DH33" s="607"/>
      <c r="DI33" s="607"/>
      <c r="DJ33" s="607"/>
      <c r="DK33" s="608"/>
      <c r="DL33" s="594">
        <v>6473926</v>
      </c>
      <c r="DM33" s="607"/>
      <c r="DN33" s="607"/>
      <c r="DO33" s="607"/>
      <c r="DP33" s="607"/>
      <c r="DQ33" s="607"/>
      <c r="DR33" s="607"/>
      <c r="DS33" s="607"/>
      <c r="DT33" s="607"/>
      <c r="DU33" s="607"/>
      <c r="DV33" s="608"/>
      <c r="DW33" s="611">
        <v>38.1</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3219171</v>
      </c>
      <c r="CS34" s="589"/>
      <c r="CT34" s="589"/>
      <c r="CU34" s="589"/>
      <c r="CV34" s="589"/>
      <c r="CW34" s="589"/>
      <c r="CX34" s="589"/>
      <c r="CY34" s="590"/>
      <c r="CZ34" s="591">
        <v>10.9</v>
      </c>
      <c r="DA34" s="609"/>
      <c r="DB34" s="609"/>
      <c r="DC34" s="610"/>
      <c r="DD34" s="594">
        <v>2184368</v>
      </c>
      <c r="DE34" s="589"/>
      <c r="DF34" s="589"/>
      <c r="DG34" s="589"/>
      <c r="DH34" s="589"/>
      <c r="DI34" s="589"/>
      <c r="DJ34" s="589"/>
      <c r="DK34" s="590"/>
      <c r="DL34" s="594">
        <v>1863758</v>
      </c>
      <c r="DM34" s="589"/>
      <c r="DN34" s="589"/>
      <c r="DO34" s="589"/>
      <c r="DP34" s="589"/>
      <c r="DQ34" s="589"/>
      <c r="DR34" s="589"/>
      <c r="DS34" s="589"/>
      <c r="DT34" s="589"/>
      <c r="DU34" s="589"/>
      <c r="DV34" s="590"/>
      <c r="DW34" s="611">
        <v>11</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1118700</v>
      </c>
      <c r="S35" s="589"/>
      <c r="T35" s="589"/>
      <c r="U35" s="589"/>
      <c r="V35" s="589"/>
      <c r="W35" s="589"/>
      <c r="X35" s="589"/>
      <c r="Y35" s="590"/>
      <c r="Z35" s="641">
        <v>3.7</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4244178</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95756</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226125</v>
      </c>
      <c r="CS35" s="607"/>
      <c r="CT35" s="607"/>
      <c r="CU35" s="607"/>
      <c r="CV35" s="607"/>
      <c r="CW35" s="607"/>
      <c r="CX35" s="607"/>
      <c r="CY35" s="608"/>
      <c r="CZ35" s="591">
        <v>0.8</v>
      </c>
      <c r="DA35" s="609"/>
      <c r="DB35" s="609"/>
      <c r="DC35" s="610"/>
      <c r="DD35" s="594">
        <v>110847</v>
      </c>
      <c r="DE35" s="607"/>
      <c r="DF35" s="607"/>
      <c r="DG35" s="607"/>
      <c r="DH35" s="607"/>
      <c r="DI35" s="607"/>
      <c r="DJ35" s="607"/>
      <c r="DK35" s="608"/>
      <c r="DL35" s="594">
        <v>110847</v>
      </c>
      <c r="DM35" s="607"/>
      <c r="DN35" s="607"/>
      <c r="DO35" s="607"/>
      <c r="DP35" s="607"/>
      <c r="DQ35" s="607"/>
      <c r="DR35" s="607"/>
      <c r="DS35" s="607"/>
      <c r="DT35" s="607"/>
      <c r="DU35" s="607"/>
      <c r="DV35" s="608"/>
      <c r="DW35" s="611">
        <v>0.7</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30290557</v>
      </c>
      <c r="S36" s="629"/>
      <c r="T36" s="629"/>
      <c r="U36" s="629"/>
      <c r="V36" s="629"/>
      <c r="W36" s="629"/>
      <c r="X36" s="629"/>
      <c r="Y36" s="632"/>
      <c r="Z36" s="633">
        <v>100</v>
      </c>
      <c r="AA36" s="633"/>
      <c r="AB36" s="633"/>
      <c r="AC36" s="633"/>
      <c r="AD36" s="634">
        <v>15891657</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1867100</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-396827</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4456794</v>
      </c>
      <c r="CS36" s="589"/>
      <c r="CT36" s="589"/>
      <c r="CU36" s="589"/>
      <c r="CV36" s="589"/>
      <c r="CW36" s="589"/>
      <c r="CX36" s="589"/>
      <c r="CY36" s="590"/>
      <c r="CZ36" s="591">
        <v>15.2</v>
      </c>
      <c r="DA36" s="609"/>
      <c r="DB36" s="609"/>
      <c r="DC36" s="610"/>
      <c r="DD36" s="594">
        <v>3988277</v>
      </c>
      <c r="DE36" s="589"/>
      <c r="DF36" s="589"/>
      <c r="DG36" s="589"/>
      <c r="DH36" s="589"/>
      <c r="DI36" s="589"/>
      <c r="DJ36" s="589"/>
      <c r="DK36" s="590"/>
      <c r="DL36" s="594">
        <v>3034503</v>
      </c>
      <c r="DM36" s="589"/>
      <c r="DN36" s="589"/>
      <c r="DO36" s="589"/>
      <c r="DP36" s="589"/>
      <c r="DQ36" s="589"/>
      <c r="DR36" s="589"/>
      <c r="DS36" s="589"/>
      <c r="DT36" s="589"/>
      <c r="DU36" s="589"/>
      <c r="DV36" s="590"/>
      <c r="DW36" s="611">
        <v>17.8</v>
      </c>
      <c r="DX36" s="612"/>
      <c r="DY36" s="612"/>
      <c r="DZ36" s="612"/>
      <c r="EA36" s="612"/>
      <c r="EB36" s="612"/>
      <c r="EC36" s="613"/>
    </row>
    <row r="37" spans="2:133" ht="11.25" customHeight="1">
      <c r="AQ37" s="614" t="s">
        <v>314</v>
      </c>
      <c r="AR37" s="615"/>
      <c r="AS37" s="615"/>
      <c r="AT37" s="615"/>
      <c r="AU37" s="615"/>
      <c r="AV37" s="615"/>
      <c r="AW37" s="615"/>
      <c r="AX37" s="615"/>
      <c r="AY37" s="616"/>
      <c r="AZ37" s="588">
        <v>423000</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8424</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926765</v>
      </c>
      <c r="CS37" s="607"/>
      <c r="CT37" s="607"/>
      <c r="CU37" s="607"/>
      <c r="CV37" s="607"/>
      <c r="CW37" s="607"/>
      <c r="CX37" s="607"/>
      <c r="CY37" s="608"/>
      <c r="CZ37" s="591">
        <v>3.2</v>
      </c>
      <c r="DA37" s="609"/>
      <c r="DB37" s="609"/>
      <c r="DC37" s="610"/>
      <c r="DD37" s="594">
        <v>825717</v>
      </c>
      <c r="DE37" s="607"/>
      <c r="DF37" s="607"/>
      <c r="DG37" s="607"/>
      <c r="DH37" s="607"/>
      <c r="DI37" s="607"/>
      <c r="DJ37" s="607"/>
      <c r="DK37" s="608"/>
      <c r="DL37" s="594">
        <v>744352</v>
      </c>
      <c r="DM37" s="607"/>
      <c r="DN37" s="607"/>
      <c r="DO37" s="607"/>
      <c r="DP37" s="607"/>
      <c r="DQ37" s="607"/>
      <c r="DR37" s="607"/>
      <c r="DS37" s="607"/>
      <c r="DT37" s="607"/>
      <c r="DU37" s="607"/>
      <c r="DV37" s="608"/>
      <c r="DW37" s="611">
        <v>4.4000000000000004</v>
      </c>
      <c r="DX37" s="612"/>
      <c r="DY37" s="612"/>
      <c r="DZ37" s="612"/>
      <c r="EA37" s="612"/>
      <c r="EB37" s="612"/>
      <c r="EC37" s="613"/>
    </row>
    <row r="38" spans="2:133" ht="11.25" customHeight="1">
      <c r="AQ38" s="614" t="s">
        <v>317</v>
      </c>
      <c r="AR38" s="615"/>
      <c r="AS38" s="615"/>
      <c r="AT38" s="615"/>
      <c r="AU38" s="615"/>
      <c r="AV38" s="615"/>
      <c r="AW38" s="615"/>
      <c r="AX38" s="615"/>
      <c r="AY38" s="616"/>
      <c r="AZ38" s="588">
        <v>30286</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15538</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1887844</v>
      </c>
      <c r="CS38" s="589"/>
      <c r="CT38" s="589"/>
      <c r="CU38" s="589"/>
      <c r="CV38" s="589"/>
      <c r="CW38" s="589"/>
      <c r="CX38" s="589"/>
      <c r="CY38" s="590"/>
      <c r="CZ38" s="591">
        <v>6.4</v>
      </c>
      <c r="DA38" s="609"/>
      <c r="DB38" s="609"/>
      <c r="DC38" s="610"/>
      <c r="DD38" s="594">
        <v>1569339</v>
      </c>
      <c r="DE38" s="589"/>
      <c r="DF38" s="589"/>
      <c r="DG38" s="589"/>
      <c r="DH38" s="589"/>
      <c r="DI38" s="589"/>
      <c r="DJ38" s="589"/>
      <c r="DK38" s="590"/>
      <c r="DL38" s="594">
        <v>1464818</v>
      </c>
      <c r="DM38" s="589"/>
      <c r="DN38" s="589"/>
      <c r="DO38" s="589"/>
      <c r="DP38" s="589"/>
      <c r="DQ38" s="589"/>
      <c r="DR38" s="589"/>
      <c r="DS38" s="589"/>
      <c r="DT38" s="589"/>
      <c r="DU38" s="589"/>
      <c r="DV38" s="590"/>
      <c r="DW38" s="611">
        <v>8.6</v>
      </c>
      <c r="DX38" s="612"/>
      <c r="DY38" s="612"/>
      <c r="DZ38" s="612"/>
      <c r="EA38" s="612"/>
      <c r="EB38" s="612"/>
      <c r="EC38" s="613"/>
    </row>
    <row r="39" spans="2:133" ht="11.25" customHeight="1">
      <c r="AQ39" s="614" t="s">
        <v>320</v>
      </c>
      <c r="AR39" s="615"/>
      <c r="AS39" s="615"/>
      <c r="AT39" s="615"/>
      <c r="AU39" s="615"/>
      <c r="AV39" s="615"/>
      <c r="AW39" s="615"/>
      <c r="AX39" s="615"/>
      <c r="AY39" s="616"/>
      <c r="AZ39" s="588">
        <v>24450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106</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755457</v>
      </c>
      <c r="CS39" s="607"/>
      <c r="CT39" s="607"/>
      <c r="CU39" s="607"/>
      <c r="CV39" s="607"/>
      <c r="CW39" s="607"/>
      <c r="CX39" s="607"/>
      <c r="CY39" s="608"/>
      <c r="CZ39" s="591">
        <v>2.6</v>
      </c>
      <c r="DA39" s="609"/>
      <c r="DB39" s="609"/>
      <c r="DC39" s="610"/>
      <c r="DD39" s="594">
        <v>491828</v>
      </c>
      <c r="DE39" s="607"/>
      <c r="DF39" s="607"/>
      <c r="DG39" s="607"/>
      <c r="DH39" s="607"/>
      <c r="DI39" s="607"/>
      <c r="DJ39" s="607"/>
      <c r="DK39" s="608"/>
      <c r="DL39" s="594" t="s">
        <v>220</v>
      </c>
      <c r="DM39" s="607"/>
      <c r="DN39" s="607"/>
      <c r="DO39" s="607"/>
      <c r="DP39" s="607"/>
      <c r="DQ39" s="607"/>
      <c r="DR39" s="607"/>
      <c r="DS39" s="607"/>
      <c r="DT39" s="607"/>
      <c r="DU39" s="607"/>
      <c r="DV39" s="608"/>
      <c r="DW39" s="611" t="s">
        <v>220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395962</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111</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30000</v>
      </c>
      <c r="CS40" s="589"/>
      <c r="CT40" s="589"/>
      <c r="CU40" s="589"/>
      <c r="CV40" s="589"/>
      <c r="CW40" s="589"/>
      <c r="CX40" s="589"/>
      <c r="CY40" s="590"/>
      <c r="CZ40" s="591">
        <v>0.1</v>
      </c>
      <c r="DA40" s="609"/>
      <c r="DB40" s="609"/>
      <c r="DC40" s="610"/>
      <c r="DD40" s="594">
        <v>30000</v>
      </c>
      <c r="DE40" s="589"/>
      <c r="DF40" s="589"/>
      <c r="DG40" s="589"/>
      <c r="DH40" s="589"/>
      <c r="DI40" s="589"/>
      <c r="DJ40" s="589"/>
      <c r="DK40" s="590"/>
      <c r="DL40" s="594" t="s">
        <v>220</v>
      </c>
      <c r="DM40" s="589"/>
      <c r="DN40" s="589"/>
      <c r="DO40" s="589"/>
      <c r="DP40" s="589"/>
      <c r="DQ40" s="589"/>
      <c r="DR40" s="589"/>
      <c r="DS40" s="589"/>
      <c r="DT40" s="589"/>
      <c r="DU40" s="589"/>
      <c r="DV40" s="590"/>
      <c r="DW40" s="611" t="s">
        <v>220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1503380</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288</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208</v>
      </c>
      <c r="CS41" s="607"/>
      <c r="CT41" s="607"/>
      <c r="CU41" s="607"/>
      <c r="CV41" s="607"/>
      <c r="CW41" s="607"/>
      <c r="CX41" s="607"/>
      <c r="CY41" s="608"/>
      <c r="CZ41" s="591" t="s">
        <v>208</v>
      </c>
      <c r="DA41" s="609"/>
      <c r="DB41" s="609"/>
      <c r="DC41" s="610"/>
      <c r="DD41" s="594" t="s">
        <v>208</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6603617</v>
      </c>
      <c r="CS42" s="589"/>
      <c r="CT42" s="589"/>
      <c r="CU42" s="589"/>
      <c r="CV42" s="589"/>
      <c r="CW42" s="589"/>
      <c r="CX42" s="589"/>
      <c r="CY42" s="590"/>
      <c r="CZ42" s="591">
        <v>22.4</v>
      </c>
      <c r="DA42" s="592"/>
      <c r="DB42" s="592"/>
      <c r="DC42" s="593"/>
      <c r="DD42" s="594">
        <v>869302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140676</v>
      </c>
      <c r="CS43" s="607"/>
      <c r="CT43" s="607"/>
      <c r="CU43" s="607"/>
      <c r="CV43" s="607"/>
      <c r="CW43" s="607"/>
      <c r="CX43" s="607"/>
      <c r="CY43" s="608"/>
      <c r="CZ43" s="591">
        <v>0.5</v>
      </c>
      <c r="DA43" s="609"/>
      <c r="DB43" s="609"/>
      <c r="DC43" s="610"/>
      <c r="DD43" s="594">
        <v>92389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287</v>
      </c>
      <c r="CE44" s="602"/>
      <c r="CF44" s="585" t="s">
        <v>335</v>
      </c>
      <c r="CG44" s="586"/>
      <c r="CH44" s="586"/>
      <c r="CI44" s="586"/>
      <c r="CJ44" s="586"/>
      <c r="CK44" s="586"/>
      <c r="CL44" s="586"/>
      <c r="CM44" s="586"/>
      <c r="CN44" s="586"/>
      <c r="CO44" s="586"/>
      <c r="CP44" s="586"/>
      <c r="CQ44" s="587"/>
      <c r="CR44" s="588">
        <v>6282453</v>
      </c>
      <c r="CS44" s="589"/>
      <c r="CT44" s="589"/>
      <c r="CU44" s="589"/>
      <c r="CV44" s="589"/>
      <c r="CW44" s="589"/>
      <c r="CX44" s="589"/>
      <c r="CY44" s="590"/>
      <c r="CZ44" s="591">
        <v>21.4</v>
      </c>
      <c r="DA44" s="592"/>
      <c r="DB44" s="592"/>
      <c r="DC44" s="593"/>
      <c r="DD44" s="594">
        <v>814223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2027936</v>
      </c>
      <c r="CS45" s="607"/>
      <c r="CT45" s="607"/>
      <c r="CU45" s="607"/>
      <c r="CV45" s="607"/>
      <c r="CW45" s="607"/>
      <c r="CX45" s="607"/>
      <c r="CY45" s="608"/>
      <c r="CZ45" s="591">
        <v>6.9</v>
      </c>
      <c r="DA45" s="609"/>
      <c r="DB45" s="609"/>
      <c r="DC45" s="610"/>
      <c r="DD45" s="594">
        <v>93699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4124014</v>
      </c>
      <c r="CS46" s="589"/>
      <c r="CT46" s="589"/>
      <c r="CU46" s="589"/>
      <c r="CV46" s="589"/>
      <c r="CW46" s="589"/>
      <c r="CX46" s="589"/>
      <c r="CY46" s="590"/>
      <c r="CZ46" s="591">
        <v>14</v>
      </c>
      <c r="DA46" s="592"/>
      <c r="DB46" s="592"/>
      <c r="DC46" s="593"/>
      <c r="DD46" s="594">
        <v>710282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321164</v>
      </c>
      <c r="CS47" s="607"/>
      <c r="CT47" s="607"/>
      <c r="CU47" s="607"/>
      <c r="CV47" s="607"/>
      <c r="CW47" s="607"/>
      <c r="CX47" s="607"/>
      <c r="CY47" s="608"/>
      <c r="CZ47" s="591">
        <v>1.1000000000000001</v>
      </c>
      <c r="DA47" s="609"/>
      <c r="DB47" s="609"/>
      <c r="DC47" s="610"/>
      <c r="DD47" s="594">
        <v>55079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220</v>
      </c>
      <c r="CS48" s="589"/>
      <c r="CT48" s="589"/>
      <c r="CU48" s="589"/>
      <c r="CV48" s="589"/>
      <c r="CW48" s="589"/>
      <c r="CX48" s="589"/>
      <c r="CY48" s="590"/>
      <c r="CZ48" s="591" t="s">
        <v>220</v>
      </c>
      <c r="DA48" s="592"/>
      <c r="DB48" s="592"/>
      <c r="DC48" s="593"/>
      <c r="DD48" s="594" t="s">
        <v>220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29416295</v>
      </c>
      <c r="CS49" s="573"/>
      <c r="CT49" s="573"/>
      <c r="CU49" s="573"/>
      <c r="CV49" s="573"/>
      <c r="CW49" s="573"/>
      <c r="CX49" s="573"/>
      <c r="CY49" s="574"/>
      <c r="CZ49" s="575">
        <v>100</v>
      </c>
      <c r="DA49" s="576"/>
      <c r="DB49" s="576"/>
      <c r="DC49" s="577"/>
      <c r="DD49" s="578">
        <v>18603511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4" zoomScale="70" zoomScaleNormal="25" zoomScaleSheetLayoutView="70" workbookViewId="0">
      <selection activeCell="BQ103" sqref="BQ103:DZ10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363</v>
      </c>
      <c r="C7" s="1047"/>
      <c r="D7" s="1047"/>
      <c r="E7" s="1047"/>
      <c r="F7" s="1047"/>
      <c r="G7" s="1047"/>
      <c r="H7" s="1047"/>
      <c r="I7" s="1047"/>
      <c r="J7" s="1047"/>
      <c r="K7" s="1047"/>
      <c r="L7" s="1047"/>
      <c r="M7" s="1047"/>
      <c r="N7" s="1047"/>
      <c r="O7" s="1047"/>
      <c r="P7" s="1048"/>
      <c r="Q7" s="1100">
        <v>29842</v>
      </c>
      <c r="R7" s="1101"/>
      <c r="S7" s="1101"/>
      <c r="T7" s="1101"/>
      <c r="U7" s="1101"/>
      <c r="V7" s="1101">
        <v>29011</v>
      </c>
      <c r="W7" s="1101"/>
      <c r="X7" s="1101"/>
      <c r="Y7" s="1101"/>
      <c r="Z7" s="1101"/>
      <c r="AA7" s="1101">
        <v>831</v>
      </c>
      <c r="AB7" s="1101"/>
      <c r="AC7" s="1101"/>
      <c r="AD7" s="1101"/>
      <c r="AE7" s="1102"/>
      <c r="AF7" s="1103">
        <v>695</v>
      </c>
      <c r="AG7" s="1104"/>
      <c r="AH7" s="1104"/>
      <c r="AI7" s="1104"/>
      <c r="AJ7" s="1105"/>
      <c r="AK7" s="1087">
        <v>0</v>
      </c>
      <c r="AL7" s="1088"/>
      <c r="AM7" s="1088"/>
      <c r="AN7" s="1088"/>
      <c r="AO7" s="1088"/>
      <c r="AP7" s="1088">
        <v>36975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548</v>
      </c>
      <c r="BT7" s="1092"/>
      <c r="BU7" s="1092"/>
      <c r="BV7" s="1092"/>
      <c r="BW7" s="1092"/>
      <c r="BX7" s="1092"/>
      <c r="BY7" s="1092"/>
      <c r="BZ7" s="1092"/>
      <c r="CA7" s="1092"/>
      <c r="CB7" s="1092"/>
      <c r="CC7" s="1092"/>
      <c r="CD7" s="1092"/>
      <c r="CE7" s="1092"/>
      <c r="CF7" s="1092"/>
      <c r="CG7" s="1093"/>
      <c r="CH7" s="1084">
        <v>2</v>
      </c>
      <c r="CI7" s="1085"/>
      <c r="CJ7" s="1085"/>
      <c r="CK7" s="1085"/>
      <c r="CL7" s="1086"/>
      <c r="CM7" s="1084">
        <v>683</v>
      </c>
      <c r="CN7" s="1085"/>
      <c r="CO7" s="1085"/>
      <c r="CP7" s="1085"/>
      <c r="CQ7" s="1086"/>
      <c r="CR7" s="1084">
        <v>100</v>
      </c>
      <c r="CS7" s="1085"/>
      <c r="CT7" s="1085"/>
      <c r="CU7" s="1085"/>
      <c r="CV7" s="1086"/>
      <c r="CW7" s="1084">
        <v>3</v>
      </c>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t="s">
        <v>364</v>
      </c>
      <c r="C8" s="1028"/>
      <c r="D8" s="1028"/>
      <c r="E8" s="1028"/>
      <c r="F8" s="1028"/>
      <c r="G8" s="1028"/>
      <c r="H8" s="1028"/>
      <c r="I8" s="1028"/>
      <c r="J8" s="1028"/>
      <c r="K8" s="1028"/>
      <c r="L8" s="1028"/>
      <c r="M8" s="1028"/>
      <c r="N8" s="1028"/>
      <c r="O8" s="1028"/>
      <c r="P8" s="1029"/>
      <c r="Q8" s="1039">
        <v>134</v>
      </c>
      <c r="R8" s="1040"/>
      <c r="S8" s="1040"/>
      <c r="T8" s="1040"/>
      <c r="U8" s="1040"/>
      <c r="V8" s="1040">
        <v>118</v>
      </c>
      <c r="W8" s="1040"/>
      <c r="X8" s="1040"/>
      <c r="Y8" s="1040"/>
      <c r="Z8" s="1040"/>
      <c r="AA8" s="1040">
        <v>16</v>
      </c>
      <c r="AB8" s="1040"/>
      <c r="AC8" s="1040"/>
      <c r="AD8" s="1040"/>
      <c r="AE8" s="1041"/>
      <c r="AF8" s="1033">
        <v>16</v>
      </c>
      <c r="AG8" s="1034"/>
      <c r="AH8" s="1034"/>
      <c r="AI8" s="1034"/>
      <c r="AJ8" s="1035"/>
      <c r="AK8" s="1082">
        <v>0</v>
      </c>
      <c r="AL8" s="1083"/>
      <c r="AM8" s="1083"/>
      <c r="AN8" s="1083"/>
      <c r="AO8" s="1083"/>
      <c r="AP8" s="1083">
        <v>9</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549</v>
      </c>
      <c r="BT8" s="1011"/>
      <c r="BU8" s="1011"/>
      <c r="BV8" s="1011"/>
      <c r="BW8" s="1011"/>
      <c r="BX8" s="1011"/>
      <c r="BY8" s="1011"/>
      <c r="BZ8" s="1011"/>
      <c r="CA8" s="1011"/>
      <c r="CB8" s="1011"/>
      <c r="CC8" s="1011"/>
      <c r="CD8" s="1011"/>
      <c r="CE8" s="1011"/>
      <c r="CF8" s="1011"/>
      <c r="CG8" s="1012"/>
      <c r="CH8" s="985">
        <v>62</v>
      </c>
      <c r="CI8" s="986"/>
      <c r="CJ8" s="986"/>
      <c r="CK8" s="986"/>
      <c r="CL8" s="987"/>
      <c r="CM8" s="985">
        <v>239</v>
      </c>
      <c r="CN8" s="986"/>
      <c r="CO8" s="986"/>
      <c r="CP8" s="986"/>
      <c r="CQ8" s="987"/>
      <c r="CR8" s="985">
        <v>5</v>
      </c>
      <c r="CS8" s="986"/>
      <c r="CT8" s="986"/>
      <c r="CU8" s="986"/>
      <c r="CV8" s="987"/>
      <c r="CW8" s="985">
        <v>9</v>
      </c>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t="s">
        <v>365</v>
      </c>
      <c r="C9" s="1028"/>
      <c r="D9" s="1028"/>
      <c r="E9" s="1028"/>
      <c r="F9" s="1028"/>
      <c r="G9" s="1028"/>
      <c r="H9" s="1028"/>
      <c r="I9" s="1028"/>
      <c r="J9" s="1028"/>
      <c r="K9" s="1028"/>
      <c r="L9" s="1028"/>
      <c r="M9" s="1028"/>
      <c r="N9" s="1028"/>
      <c r="O9" s="1028"/>
      <c r="P9" s="1029"/>
      <c r="Q9" s="1039">
        <v>436</v>
      </c>
      <c r="R9" s="1040"/>
      <c r="S9" s="1040"/>
      <c r="T9" s="1040"/>
      <c r="U9" s="1040"/>
      <c r="V9" s="1040">
        <v>408</v>
      </c>
      <c r="W9" s="1040"/>
      <c r="X9" s="1040"/>
      <c r="Y9" s="1040"/>
      <c r="Z9" s="1040"/>
      <c r="AA9" s="1040">
        <v>28</v>
      </c>
      <c r="AB9" s="1040"/>
      <c r="AC9" s="1040"/>
      <c r="AD9" s="1040"/>
      <c r="AE9" s="1041"/>
      <c r="AF9" s="1033">
        <v>28</v>
      </c>
      <c r="AG9" s="1034"/>
      <c r="AH9" s="1034"/>
      <c r="AI9" s="1034"/>
      <c r="AJ9" s="1035"/>
      <c r="AK9" s="1082">
        <v>28</v>
      </c>
      <c r="AL9" s="1083"/>
      <c r="AM9" s="1083"/>
      <c r="AN9" s="1083"/>
      <c r="AO9" s="1083"/>
      <c r="AP9" s="1083">
        <v>0</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550</v>
      </c>
      <c r="BT9" s="1011"/>
      <c r="BU9" s="1011"/>
      <c r="BV9" s="1011"/>
      <c r="BW9" s="1011"/>
      <c r="BX9" s="1011"/>
      <c r="BY9" s="1011"/>
      <c r="BZ9" s="1011"/>
      <c r="CA9" s="1011"/>
      <c r="CB9" s="1011"/>
      <c r="CC9" s="1011"/>
      <c r="CD9" s="1011"/>
      <c r="CE9" s="1011"/>
      <c r="CF9" s="1011"/>
      <c r="CG9" s="1012"/>
      <c r="CH9" s="985">
        <v>13</v>
      </c>
      <c r="CI9" s="986"/>
      <c r="CJ9" s="986"/>
      <c r="CK9" s="986"/>
      <c r="CL9" s="987"/>
      <c r="CM9" s="985">
        <v>55</v>
      </c>
      <c r="CN9" s="986"/>
      <c r="CO9" s="986"/>
      <c r="CP9" s="986"/>
      <c r="CQ9" s="987"/>
      <c r="CR9" s="985">
        <v>9</v>
      </c>
      <c r="CS9" s="986"/>
      <c r="CT9" s="986"/>
      <c r="CU9" s="986"/>
      <c r="CV9" s="987"/>
      <c r="CW9" s="985">
        <v>0</v>
      </c>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551</v>
      </c>
      <c r="BT10" s="1011"/>
      <c r="BU10" s="1011"/>
      <c r="BV10" s="1011"/>
      <c r="BW10" s="1011"/>
      <c r="BX10" s="1011"/>
      <c r="BY10" s="1011"/>
      <c r="BZ10" s="1011"/>
      <c r="CA10" s="1011"/>
      <c r="CB10" s="1011"/>
      <c r="CC10" s="1011"/>
      <c r="CD10" s="1011"/>
      <c r="CE10" s="1011"/>
      <c r="CF10" s="1011"/>
      <c r="CG10" s="1012"/>
      <c r="CH10" s="985">
        <v>2</v>
      </c>
      <c r="CI10" s="986"/>
      <c r="CJ10" s="986"/>
      <c r="CK10" s="986"/>
      <c r="CL10" s="987"/>
      <c r="CM10" s="985">
        <v>116</v>
      </c>
      <c r="CN10" s="986"/>
      <c r="CO10" s="986"/>
      <c r="CP10" s="986"/>
      <c r="CQ10" s="987"/>
      <c r="CR10" s="985">
        <v>8</v>
      </c>
      <c r="CS10" s="986"/>
      <c r="CT10" s="986"/>
      <c r="CU10" s="986"/>
      <c r="CV10" s="987"/>
      <c r="CW10" s="985">
        <v>23</v>
      </c>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366</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30412</v>
      </c>
      <c r="R23" s="1065"/>
      <c r="S23" s="1065"/>
      <c r="T23" s="1065"/>
      <c r="U23" s="1065"/>
      <c r="V23" s="1065">
        <v>29537</v>
      </c>
      <c r="W23" s="1065"/>
      <c r="X23" s="1065"/>
      <c r="Y23" s="1065"/>
      <c r="Z23" s="1065"/>
      <c r="AA23" s="1065">
        <v>875</v>
      </c>
      <c r="AB23" s="1065"/>
      <c r="AC23" s="1065"/>
      <c r="AD23" s="1065"/>
      <c r="AE23" s="1066"/>
      <c r="AF23" s="1067">
        <v>739</v>
      </c>
      <c r="AG23" s="1065"/>
      <c r="AH23" s="1065"/>
      <c r="AI23" s="1065"/>
      <c r="AJ23" s="1068"/>
      <c r="AK23" s="1069"/>
      <c r="AL23" s="1070"/>
      <c r="AM23" s="1070"/>
      <c r="AN23" s="1070"/>
      <c r="AO23" s="1070"/>
      <c r="AP23" s="1065">
        <v>36984</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346</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6772</v>
      </c>
      <c r="R28" s="1050"/>
      <c r="S28" s="1050"/>
      <c r="T28" s="1050"/>
      <c r="U28" s="1050"/>
      <c r="V28" s="1050">
        <v>6676</v>
      </c>
      <c r="W28" s="1050"/>
      <c r="X28" s="1050"/>
      <c r="Y28" s="1050"/>
      <c r="Z28" s="1050"/>
      <c r="AA28" s="1050">
        <v>96</v>
      </c>
      <c r="AB28" s="1050"/>
      <c r="AC28" s="1050"/>
      <c r="AD28" s="1050"/>
      <c r="AE28" s="1051"/>
      <c r="AF28" s="1052">
        <v>96</v>
      </c>
      <c r="AG28" s="1050"/>
      <c r="AH28" s="1050"/>
      <c r="AI28" s="1050"/>
      <c r="AJ28" s="1053"/>
      <c r="AK28" s="1054">
        <v>321</v>
      </c>
      <c r="AL28" s="1042"/>
      <c r="AM28" s="1042"/>
      <c r="AN28" s="1042"/>
      <c r="AO28" s="1042"/>
      <c r="AP28" s="1042">
        <v>0</v>
      </c>
      <c r="AQ28" s="1042"/>
      <c r="AR28" s="1042"/>
      <c r="AS28" s="1042"/>
      <c r="AT28" s="1042"/>
      <c r="AU28" s="1042">
        <v>0</v>
      </c>
      <c r="AV28" s="1042"/>
      <c r="AW28" s="1042"/>
      <c r="AX28" s="1042"/>
      <c r="AY28" s="1042"/>
      <c r="AZ28" s="1043" t="s">
        <v>534</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380</v>
      </c>
      <c r="C29" s="1028"/>
      <c r="D29" s="1028"/>
      <c r="E29" s="1028"/>
      <c r="F29" s="1028"/>
      <c r="G29" s="1028"/>
      <c r="H29" s="1028"/>
      <c r="I29" s="1028"/>
      <c r="J29" s="1028"/>
      <c r="K29" s="1028"/>
      <c r="L29" s="1028"/>
      <c r="M29" s="1028"/>
      <c r="N29" s="1028"/>
      <c r="O29" s="1028"/>
      <c r="P29" s="1029"/>
      <c r="Q29" s="1039">
        <v>162</v>
      </c>
      <c r="R29" s="1040"/>
      <c r="S29" s="1040"/>
      <c r="T29" s="1040"/>
      <c r="U29" s="1040"/>
      <c r="V29" s="1040">
        <v>162</v>
      </c>
      <c r="W29" s="1040"/>
      <c r="X29" s="1040"/>
      <c r="Y29" s="1040"/>
      <c r="Z29" s="1040"/>
      <c r="AA29" s="1040">
        <v>0</v>
      </c>
      <c r="AB29" s="1040"/>
      <c r="AC29" s="1040"/>
      <c r="AD29" s="1040"/>
      <c r="AE29" s="1041"/>
      <c r="AF29" s="1033">
        <v>0</v>
      </c>
      <c r="AG29" s="1034"/>
      <c r="AH29" s="1034"/>
      <c r="AI29" s="1034"/>
      <c r="AJ29" s="1035"/>
      <c r="AK29" s="976">
        <v>44</v>
      </c>
      <c r="AL29" s="967"/>
      <c r="AM29" s="967"/>
      <c r="AN29" s="967"/>
      <c r="AO29" s="967"/>
      <c r="AP29" s="967">
        <v>19</v>
      </c>
      <c r="AQ29" s="967"/>
      <c r="AR29" s="967"/>
      <c r="AS29" s="967"/>
      <c r="AT29" s="967"/>
      <c r="AU29" s="967">
        <v>4</v>
      </c>
      <c r="AV29" s="967"/>
      <c r="AW29" s="967"/>
      <c r="AX29" s="967"/>
      <c r="AY29" s="967"/>
      <c r="AZ29" s="1038" t="s">
        <v>534</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381</v>
      </c>
      <c r="C30" s="1028"/>
      <c r="D30" s="1028"/>
      <c r="E30" s="1028"/>
      <c r="F30" s="1028"/>
      <c r="G30" s="1028"/>
      <c r="H30" s="1028"/>
      <c r="I30" s="1028"/>
      <c r="J30" s="1028"/>
      <c r="K30" s="1028"/>
      <c r="L30" s="1028"/>
      <c r="M30" s="1028"/>
      <c r="N30" s="1028"/>
      <c r="O30" s="1028"/>
      <c r="P30" s="1029"/>
      <c r="Q30" s="1039">
        <v>1287</v>
      </c>
      <c r="R30" s="1040"/>
      <c r="S30" s="1040"/>
      <c r="T30" s="1040"/>
      <c r="U30" s="1040"/>
      <c r="V30" s="1040">
        <v>1272</v>
      </c>
      <c r="W30" s="1040"/>
      <c r="X30" s="1040"/>
      <c r="Y30" s="1040"/>
      <c r="Z30" s="1040"/>
      <c r="AA30" s="1040">
        <v>15</v>
      </c>
      <c r="AB30" s="1040"/>
      <c r="AC30" s="1040"/>
      <c r="AD30" s="1040"/>
      <c r="AE30" s="1041"/>
      <c r="AF30" s="1033">
        <v>15</v>
      </c>
      <c r="AG30" s="1034"/>
      <c r="AH30" s="1034"/>
      <c r="AI30" s="1034"/>
      <c r="AJ30" s="1035"/>
      <c r="AK30" s="976">
        <v>804</v>
      </c>
      <c r="AL30" s="967"/>
      <c r="AM30" s="967"/>
      <c r="AN30" s="967"/>
      <c r="AO30" s="967"/>
      <c r="AP30" s="967">
        <v>0</v>
      </c>
      <c r="AQ30" s="967"/>
      <c r="AR30" s="967"/>
      <c r="AS30" s="967"/>
      <c r="AT30" s="967"/>
      <c r="AU30" s="967">
        <v>0</v>
      </c>
      <c r="AV30" s="967"/>
      <c r="AW30" s="967"/>
      <c r="AX30" s="967"/>
      <c r="AY30" s="967"/>
      <c r="AZ30" s="1038" t="s">
        <v>535</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382</v>
      </c>
      <c r="C31" s="1028"/>
      <c r="D31" s="1028"/>
      <c r="E31" s="1028"/>
      <c r="F31" s="1028"/>
      <c r="G31" s="1028"/>
      <c r="H31" s="1028"/>
      <c r="I31" s="1028"/>
      <c r="J31" s="1028"/>
      <c r="K31" s="1028"/>
      <c r="L31" s="1028"/>
      <c r="M31" s="1028"/>
      <c r="N31" s="1028"/>
      <c r="O31" s="1028"/>
      <c r="P31" s="1029"/>
      <c r="Q31" s="1039">
        <v>4626</v>
      </c>
      <c r="R31" s="1040"/>
      <c r="S31" s="1040"/>
      <c r="T31" s="1040"/>
      <c r="U31" s="1040"/>
      <c r="V31" s="1040">
        <v>4555</v>
      </c>
      <c r="W31" s="1040"/>
      <c r="X31" s="1040"/>
      <c r="Y31" s="1040"/>
      <c r="Z31" s="1040"/>
      <c r="AA31" s="1040">
        <v>71</v>
      </c>
      <c r="AB31" s="1040"/>
      <c r="AC31" s="1040"/>
      <c r="AD31" s="1040"/>
      <c r="AE31" s="1041"/>
      <c r="AF31" s="1033">
        <v>71</v>
      </c>
      <c r="AG31" s="1034"/>
      <c r="AH31" s="1034"/>
      <c r="AI31" s="1034"/>
      <c r="AJ31" s="1035"/>
      <c r="AK31" s="976">
        <v>632</v>
      </c>
      <c r="AL31" s="967"/>
      <c r="AM31" s="967"/>
      <c r="AN31" s="967"/>
      <c r="AO31" s="967"/>
      <c r="AP31" s="967">
        <v>0</v>
      </c>
      <c r="AQ31" s="967"/>
      <c r="AR31" s="967"/>
      <c r="AS31" s="967"/>
      <c r="AT31" s="967"/>
      <c r="AU31" s="967">
        <v>0</v>
      </c>
      <c r="AV31" s="967"/>
      <c r="AW31" s="967"/>
      <c r="AX31" s="967"/>
      <c r="AY31" s="967"/>
      <c r="AZ31" s="1038" t="s">
        <v>535</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383</v>
      </c>
      <c r="C32" s="1028"/>
      <c r="D32" s="1028"/>
      <c r="E32" s="1028"/>
      <c r="F32" s="1028"/>
      <c r="G32" s="1028"/>
      <c r="H32" s="1028"/>
      <c r="I32" s="1028"/>
      <c r="J32" s="1028"/>
      <c r="K32" s="1028"/>
      <c r="L32" s="1028"/>
      <c r="M32" s="1028"/>
      <c r="N32" s="1028"/>
      <c r="O32" s="1028"/>
      <c r="P32" s="1029"/>
      <c r="Q32" s="1039">
        <v>44</v>
      </c>
      <c r="R32" s="1040"/>
      <c r="S32" s="1040"/>
      <c r="T32" s="1040"/>
      <c r="U32" s="1040"/>
      <c r="V32" s="1040">
        <v>44</v>
      </c>
      <c r="W32" s="1040"/>
      <c r="X32" s="1040"/>
      <c r="Y32" s="1040"/>
      <c r="Z32" s="1040"/>
      <c r="AA32" s="1040">
        <v>0</v>
      </c>
      <c r="AB32" s="1040"/>
      <c r="AC32" s="1040"/>
      <c r="AD32" s="1040"/>
      <c r="AE32" s="1041"/>
      <c r="AF32" s="1033" t="s">
        <v>112</v>
      </c>
      <c r="AG32" s="1034"/>
      <c r="AH32" s="1034"/>
      <c r="AI32" s="1034"/>
      <c r="AJ32" s="1035"/>
      <c r="AK32" s="976">
        <v>9</v>
      </c>
      <c r="AL32" s="967"/>
      <c r="AM32" s="967"/>
      <c r="AN32" s="967"/>
      <c r="AO32" s="967"/>
      <c r="AP32" s="967">
        <v>0</v>
      </c>
      <c r="AQ32" s="967"/>
      <c r="AR32" s="967"/>
      <c r="AS32" s="967"/>
      <c r="AT32" s="967"/>
      <c r="AU32" s="967">
        <v>0</v>
      </c>
      <c r="AV32" s="967"/>
      <c r="AW32" s="967"/>
      <c r="AX32" s="967"/>
      <c r="AY32" s="967"/>
      <c r="AZ32" s="1038" t="s">
        <v>535</v>
      </c>
      <c r="BA32" s="1038"/>
      <c r="BB32" s="1038"/>
      <c r="BC32" s="1038"/>
      <c r="BD32" s="1038"/>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384</v>
      </c>
      <c r="C33" s="1028"/>
      <c r="D33" s="1028"/>
      <c r="E33" s="1028"/>
      <c r="F33" s="1028"/>
      <c r="G33" s="1028"/>
      <c r="H33" s="1028"/>
      <c r="I33" s="1028"/>
      <c r="J33" s="1028"/>
      <c r="K33" s="1028"/>
      <c r="L33" s="1028"/>
      <c r="M33" s="1028"/>
      <c r="N33" s="1028"/>
      <c r="O33" s="1028"/>
      <c r="P33" s="1029"/>
      <c r="Q33" s="1039">
        <v>42</v>
      </c>
      <c r="R33" s="1040"/>
      <c r="S33" s="1040"/>
      <c r="T33" s="1040"/>
      <c r="U33" s="1040"/>
      <c r="V33" s="1040">
        <v>42</v>
      </c>
      <c r="W33" s="1040"/>
      <c r="X33" s="1040"/>
      <c r="Y33" s="1040"/>
      <c r="Z33" s="1040"/>
      <c r="AA33" s="1040">
        <v>0</v>
      </c>
      <c r="AB33" s="1040"/>
      <c r="AC33" s="1040"/>
      <c r="AD33" s="1040"/>
      <c r="AE33" s="1041"/>
      <c r="AF33" s="1033" t="s">
        <v>112</v>
      </c>
      <c r="AG33" s="1034"/>
      <c r="AH33" s="1034"/>
      <c r="AI33" s="1034"/>
      <c r="AJ33" s="1035"/>
      <c r="AK33" s="976">
        <v>15</v>
      </c>
      <c r="AL33" s="967"/>
      <c r="AM33" s="967"/>
      <c r="AN33" s="967"/>
      <c r="AO33" s="967"/>
      <c r="AP33" s="967">
        <v>0</v>
      </c>
      <c r="AQ33" s="967"/>
      <c r="AR33" s="967"/>
      <c r="AS33" s="967"/>
      <c r="AT33" s="967"/>
      <c r="AU33" s="967">
        <v>0</v>
      </c>
      <c r="AV33" s="967"/>
      <c r="AW33" s="967"/>
      <c r="AX33" s="967"/>
      <c r="AY33" s="967"/>
      <c r="AZ33" s="1038" t="s">
        <v>535</v>
      </c>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385</v>
      </c>
      <c r="C34" s="1028"/>
      <c r="D34" s="1028"/>
      <c r="E34" s="1028"/>
      <c r="F34" s="1028"/>
      <c r="G34" s="1028"/>
      <c r="H34" s="1028"/>
      <c r="I34" s="1028"/>
      <c r="J34" s="1028"/>
      <c r="K34" s="1028"/>
      <c r="L34" s="1028"/>
      <c r="M34" s="1028"/>
      <c r="N34" s="1028"/>
      <c r="O34" s="1028"/>
      <c r="P34" s="1029"/>
      <c r="Q34" s="1039">
        <v>382</v>
      </c>
      <c r="R34" s="1040"/>
      <c r="S34" s="1040"/>
      <c r="T34" s="1040"/>
      <c r="U34" s="1040"/>
      <c r="V34" s="1040">
        <v>380</v>
      </c>
      <c r="W34" s="1040"/>
      <c r="X34" s="1040"/>
      <c r="Y34" s="1040"/>
      <c r="Z34" s="1040"/>
      <c r="AA34" s="1040">
        <v>2</v>
      </c>
      <c r="AB34" s="1040"/>
      <c r="AC34" s="1040"/>
      <c r="AD34" s="1040"/>
      <c r="AE34" s="1041"/>
      <c r="AF34" s="1033">
        <v>2</v>
      </c>
      <c r="AG34" s="1034"/>
      <c r="AH34" s="1034"/>
      <c r="AI34" s="1034"/>
      <c r="AJ34" s="1035"/>
      <c r="AK34" s="976">
        <v>65</v>
      </c>
      <c r="AL34" s="967"/>
      <c r="AM34" s="967"/>
      <c r="AN34" s="967"/>
      <c r="AO34" s="967"/>
      <c r="AP34" s="967">
        <v>0</v>
      </c>
      <c r="AQ34" s="967"/>
      <c r="AR34" s="967"/>
      <c r="AS34" s="967"/>
      <c r="AT34" s="967"/>
      <c r="AU34" s="967">
        <v>0</v>
      </c>
      <c r="AV34" s="967"/>
      <c r="AW34" s="967"/>
      <c r="AX34" s="967"/>
      <c r="AY34" s="967"/>
      <c r="AZ34" s="1038" t="s">
        <v>535</v>
      </c>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386</v>
      </c>
      <c r="C35" s="1028"/>
      <c r="D35" s="1028"/>
      <c r="E35" s="1028"/>
      <c r="F35" s="1028"/>
      <c r="G35" s="1028"/>
      <c r="H35" s="1028"/>
      <c r="I35" s="1028"/>
      <c r="J35" s="1028"/>
      <c r="K35" s="1028"/>
      <c r="L35" s="1028"/>
      <c r="M35" s="1028"/>
      <c r="N35" s="1028"/>
      <c r="O35" s="1028"/>
      <c r="P35" s="1029"/>
      <c r="Q35" s="1039">
        <v>397</v>
      </c>
      <c r="R35" s="1040"/>
      <c r="S35" s="1040"/>
      <c r="T35" s="1040"/>
      <c r="U35" s="1040"/>
      <c r="V35" s="1040">
        <v>434</v>
      </c>
      <c r="W35" s="1040"/>
      <c r="X35" s="1040"/>
      <c r="Y35" s="1040"/>
      <c r="Z35" s="1040"/>
      <c r="AA35" s="1040">
        <v>-37</v>
      </c>
      <c r="AB35" s="1040"/>
      <c r="AC35" s="1040"/>
      <c r="AD35" s="1040"/>
      <c r="AE35" s="1041"/>
      <c r="AF35" s="1033">
        <v>225</v>
      </c>
      <c r="AG35" s="1034"/>
      <c r="AH35" s="1034"/>
      <c r="AI35" s="1034"/>
      <c r="AJ35" s="1035"/>
      <c r="AK35" s="976">
        <v>1</v>
      </c>
      <c r="AL35" s="967"/>
      <c r="AM35" s="967"/>
      <c r="AN35" s="967"/>
      <c r="AO35" s="967"/>
      <c r="AP35" s="967">
        <v>0</v>
      </c>
      <c r="AQ35" s="967"/>
      <c r="AR35" s="967"/>
      <c r="AS35" s="967"/>
      <c r="AT35" s="967"/>
      <c r="AU35" s="967">
        <v>0</v>
      </c>
      <c r="AV35" s="967"/>
      <c r="AW35" s="967"/>
      <c r="AX35" s="967"/>
      <c r="AY35" s="967"/>
      <c r="AZ35" s="1038" t="s">
        <v>535</v>
      </c>
      <c r="BA35" s="1038"/>
      <c r="BB35" s="1038"/>
      <c r="BC35" s="1038"/>
      <c r="BD35" s="1038"/>
      <c r="BE35" s="1022" t="s">
        <v>387</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t="s">
        <v>388</v>
      </c>
      <c r="C36" s="1028"/>
      <c r="D36" s="1028"/>
      <c r="E36" s="1028"/>
      <c r="F36" s="1028"/>
      <c r="G36" s="1028"/>
      <c r="H36" s="1028"/>
      <c r="I36" s="1028"/>
      <c r="J36" s="1028"/>
      <c r="K36" s="1028"/>
      <c r="L36" s="1028"/>
      <c r="M36" s="1028"/>
      <c r="N36" s="1028"/>
      <c r="O36" s="1028"/>
      <c r="P36" s="1029"/>
      <c r="Q36" s="1039">
        <v>3945</v>
      </c>
      <c r="R36" s="1040"/>
      <c r="S36" s="1040"/>
      <c r="T36" s="1040"/>
      <c r="U36" s="1040"/>
      <c r="V36" s="1040">
        <v>5041</v>
      </c>
      <c r="W36" s="1040"/>
      <c r="X36" s="1040"/>
      <c r="Y36" s="1040"/>
      <c r="Z36" s="1040"/>
      <c r="AA36" s="1040">
        <v>-1096</v>
      </c>
      <c r="AB36" s="1040"/>
      <c r="AC36" s="1040"/>
      <c r="AD36" s="1040"/>
      <c r="AE36" s="1041"/>
      <c r="AF36" s="1033">
        <v>145</v>
      </c>
      <c r="AG36" s="1034"/>
      <c r="AH36" s="1034"/>
      <c r="AI36" s="1034"/>
      <c r="AJ36" s="1035"/>
      <c r="AK36" s="976">
        <v>1867</v>
      </c>
      <c r="AL36" s="967"/>
      <c r="AM36" s="967"/>
      <c r="AN36" s="967"/>
      <c r="AO36" s="967"/>
      <c r="AP36" s="967">
        <v>28499</v>
      </c>
      <c r="AQ36" s="967"/>
      <c r="AR36" s="967"/>
      <c r="AS36" s="967"/>
      <c r="AT36" s="967"/>
      <c r="AU36" s="967">
        <v>20776</v>
      </c>
      <c r="AV36" s="967"/>
      <c r="AW36" s="967"/>
      <c r="AX36" s="967"/>
      <c r="AY36" s="967"/>
      <c r="AZ36" s="1038" t="s">
        <v>535</v>
      </c>
      <c r="BA36" s="1038"/>
      <c r="BB36" s="1038"/>
      <c r="BC36" s="1038"/>
      <c r="BD36" s="1038"/>
      <c r="BE36" s="1022" t="s">
        <v>387</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t="s">
        <v>389</v>
      </c>
      <c r="C37" s="1028"/>
      <c r="D37" s="1028"/>
      <c r="E37" s="1028"/>
      <c r="F37" s="1028"/>
      <c r="G37" s="1028"/>
      <c r="H37" s="1028"/>
      <c r="I37" s="1028"/>
      <c r="J37" s="1028"/>
      <c r="K37" s="1028"/>
      <c r="L37" s="1028"/>
      <c r="M37" s="1028"/>
      <c r="N37" s="1028"/>
      <c r="O37" s="1028"/>
      <c r="P37" s="1029"/>
      <c r="Q37" s="1039">
        <v>46</v>
      </c>
      <c r="R37" s="1040"/>
      <c r="S37" s="1040"/>
      <c r="T37" s="1040"/>
      <c r="U37" s="1040"/>
      <c r="V37" s="1040">
        <v>8</v>
      </c>
      <c r="W37" s="1040"/>
      <c r="X37" s="1040"/>
      <c r="Y37" s="1040"/>
      <c r="Z37" s="1040"/>
      <c r="AA37" s="1040">
        <v>38</v>
      </c>
      <c r="AB37" s="1040"/>
      <c r="AC37" s="1040"/>
      <c r="AD37" s="1040"/>
      <c r="AE37" s="1041"/>
      <c r="AF37" s="1033">
        <v>279</v>
      </c>
      <c r="AG37" s="1034"/>
      <c r="AH37" s="1034"/>
      <c r="AI37" s="1034"/>
      <c r="AJ37" s="1035"/>
      <c r="AK37" s="976">
        <v>0</v>
      </c>
      <c r="AL37" s="967"/>
      <c r="AM37" s="967"/>
      <c r="AN37" s="967"/>
      <c r="AO37" s="967"/>
      <c r="AP37" s="967">
        <v>0</v>
      </c>
      <c r="AQ37" s="967"/>
      <c r="AR37" s="967"/>
      <c r="AS37" s="967"/>
      <c r="AT37" s="967"/>
      <c r="AU37" s="967">
        <v>0</v>
      </c>
      <c r="AV37" s="967"/>
      <c r="AW37" s="967"/>
      <c r="AX37" s="967"/>
      <c r="AY37" s="967"/>
      <c r="AZ37" s="1038" t="s">
        <v>535</v>
      </c>
      <c r="BA37" s="1038"/>
      <c r="BB37" s="1038"/>
      <c r="BC37" s="1038"/>
      <c r="BD37" s="1038"/>
      <c r="BE37" s="1022" t="s">
        <v>390</v>
      </c>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391</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833</v>
      </c>
      <c r="AG63" s="955"/>
      <c r="AH63" s="955"/>
      <c r="AI63" s="955"/>
      <c r="AJ63" s="1020"/>
      <c r="AK63" s="1021"/>
      <c r="AL63" s="959"/>
      <c r="AM63" s="959"/>
      <c r="AN63" s="959"/>
      <c r="AO63" s="959"/>
      <c r="AP63" s="955">
        <v>28518</v>
      </c>
      <c r="AQ63" s="955"/>
      <c r="AR63" s="955"/>
      <c r="AS63" s="955"/>
      <c r="AT63" s="955"/>
      <c r="AU63" s="955">
        <v>20780</v>
      </c>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394</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395</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536</v>
      </c>
      <c r="C68" s="982"/>
      <c r="D68" s="982"/>
      <c r="E68" s="982"/>
      <c r="F68" s="982"/>
      <c r="G68" s="982"/>
      <c r="H68" s="982"/>
      <c r="I68" s="982"/>
      <c r="J68" s="982"/>
      <c r="K68" s="982"/>
      <c r="L68" s="982"/>
      <c r="M68" s="982"/>
      <c r="N68" s="982"/>
      <c r="O68" s="982"/>
      <c r="P68" s="983"/>
      <c r="Q68" s="984">
        <v>16951</v>
      </c>
      <c r="R68" s="978"/>
      <c r="S68" s="978"/>
      <c r="T68" s="978"/>
      <c r="U68" s="978"/>
      <c r="V68" s="978">
        <v>15098</v>
      </c>
      <c r="W68" s="978"/>
      <c r="X68" s="978"/>
      <c r="Y68" s="978"/>
      <c r="Z68" s="978"/>
      <c r="AA68" s="978">
        <v>1853</v>
      </c>
      <c r="AB68" s="978"/>
      <c r="AC68" s="978"/>
      <c r="AD68" s="978"/>
      <c r="AE68" s="978"/>
      <c r="AF68" s="978">
        <v>1853</v>
      </c>
      <c r="AG68" s="978"/>
      <c r="AH68" s="978"/>
      <c r="AI68" s="978"/>
      <c r="AJ68" s="978"/>
      <c r="AK68" s="978">
        <v>0</v>
      </c>
      <c r="AL68" s="978"/>
      <c r="AM68" s="978"/>
      <c r="AN68" s="978"/>
      <c r="AO68" s="978"/>
      <c r="AP68" s="978">
        <v>0</v>
      </c>
      <c r="AQ68" s="978"/>
      <c r="AR68" s="978"/>
      <c r="AS68" s="978"/>
      <c r="AT68" s="978"/>
      <c r="AU68" s="978">
        <v>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537</v>
      </c>
      <c r="C69" s="971"/>
      <c r="D69" s="971"/>
      <c r="E69" s="971"/>
      <c r="F69" s="971"/>
      <c r="G69" s="971"/>
      <c r="H69" s="971"/>
      <c r="I69" s="971"/>
      <c r="J69" s="971"/>
      <c r="K69" s="971"/>
      <c r="L69" s="971"/>
      <c r="M69" s="971"/>
      <c r="N69" s="971"/>
      <c r="O69" s="971"/>
      <c r="P69" s="972"/>
      <c r="Q69" s="973">
        <v>125</v>
      </c>
      <c r="R69" s="967"/>
      <c r="S69" s="967"/>
      <c r="T69" s="967"/>
      <c r="U69" s="967"/>
      <c r="V69" s="967">
        <v>124</v>
      </c>
      <c r="W69" s="967"/>
      <c r="X69" s="967"/>
      <c r="Y69" s="967"/>
      <c r="Z69" s="967"/>
      <c r="AA69" s="967">
        <v>1</v>
      </c>
      <c r="AB69" s="967"/>
      <c r="AC69" s="967"/>
      <c r="AD69" s="967"/>
      <c r="AE69" s="967"/>
      <c r="AF69" s="967">
        <v>1</v>
      </c>
      <c r="AG69" s="967"/>
      <c r="AH69" s="967"/>
      <c r="AI69" s="967"/>
      <c r="AJ69" s="967"/>
      <c r="AK69" s="967">
        <v>0</v>
      </c>
      <c r="AL69" s="967"/>
      <c r="AM69" s="967"/>
      <c r="AN69" s="967"/>
      <c r="AO69" s="967"/>
      <c r="AP69" s="967">
        <v>0</v>
      </c>
      <c r="AQ69" s="967"/>
      <c r="AR69" s="967"/>
      <c r="AS69" s="967"/>
      <c r="AT69" s="967"/>
      <c r="AU69" s="967">
        <v>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538</v>
      </c>
      <c r="C70" s="971"/>
      <c r="D70" s="971"/>
      <c r="E70" s="971"/>
      <c r="F70" s="971"/>
      <c r="G70" s="971"/>
      <c r="H70" s="971"/>
      <c r="I70" s="971"/>
      <c r="J70" s="971"/>
      <c r="K70" s="971"/>
      <c r="L70" s="971"/>
      <c r="M70" s="971"/>
      <c r="N70" s="971"/>
      <c r="O70" s="971"/>
      <c r="P70" s="972"/>
      <c r="Q70" s="973">
        <v>17</v>
      </c>
      <c r="R70" s="967"/>
      <c r="S70" s="967"/>
      <c r="T70" s="967"/>
      <c r="U70" s="967"/>
      <c r="V70" s="967">
        <v>16</v>
      </c>
      <c r="W70" s="967"/>
      <c r="X70" s="967"/>
      <c r="Y70" s="967"/>
      <c r="Z70" s="967"/>
      <c r="AA70" s="967">
        <v>1</v>
      </c>
      <c r="AB70" s="967"/>
      <c r="AC70" s="967"/>
      <c r="AD70" s="967"/>
      <c r="AE70" s="967"/>
      <c r="AF70" s="967">
        <v>1</v>
      </c>
      <c r="AG70" s="967"/>
      <c r="AH70" s="967"/>
      <c r="AI70" s="967"/>
      <c r="AJ70" s="967"/>
      <c r="AK70" s="967">
        <v>8</v>
      </c>
      <c r="AL70" s="967"/>
      <c r="AM70" s="967"/>
      <c r="AN70" s="967"/>
      <c r="AO70" s="967"/>
      <c r="AP70" s="967">
        <v>0</v>
      </c>
      <c r="AQ70" s="967"/>
      <c r="AR70" s="967"/>
      <c r="AS70" s="967"/>
      <c r="AT70" s="967"/>
      <c r="AU70" s="967">
        <v>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539</v>
      </c>
      <c r="C71" s="971"/>
      <c r="D71" s="971"/>
      <c r="E71" s="971"/>
      <c r="F71" s="971"/>
      <c r="G71" s="971"/>
      <c r="H71" s="971"/>
      <c r="I71" s="971"/>
      <c r="J71" s="971"/>
      <c r="K71" s="971"/>
      <c r="L71" s="971"/>
      <c r="M71" s="971"/>
      <c r="N71" s="971"/>
      <c r="O71" s="971"/>
      <c r="P71" s="972"/>
      <c r="Q71" s="973">
        <v>4005</v>
      </c>
      <c r="R71" s="967"/>
      <c r="S71" s="967"/>
      <c r="T71" s="967"/>
      <c r="U71" s="967"/>
      <c r="V71" s="967">
        <v>3884</v>
      </c>
      <c r="W71" s="967"/>
      <c r="X71" s="967"/>
      <c r="Y71" s="967"/>
      <c r="Z71" s="967"/>
      <c r="AA71" s="967">
        <v>121</v>
      </c>
      <c r="AB71" s="967"/>
      <c r="AC71" s="967"/>
      <c r="AD71" s="967"/>
      <c r="AE71" s="967"/>
      <c r="AF71" s="967">
        <v>121</v>
      </c>
      <c r="AG71" s="967"/>
      <c r="AH71" s="967"/>
      <c r="AI71" s="967"/>
      <c r="AJ71" s="967"/>
      <c r="AK71" s="967">
        <v>165</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540</v>
      </c>
      <c r="C72" s="971"/>
      <c r="D72" s="971"/>
      <c r="E72" s="971"/>
      <c r="F72" s="971"/>
      <c r="G72" s="971"/>
      <c r="H72" s="971"/>
      <c r="I72" s="971"/>
      <c r="J72" s="971"/>
      <c r="K72" s="971"/>
      <c r="L72" s="971"/>
      <c r="M72" s="971"/>
      <c r="N72" s="971"/>
      <c r="O72" s="971"/>
      <c r="P72" s="972"/>
      <c r="Q72" s="973">
        <v>665317</v>
      </c>
      <c r="R72" s="967"/>
      <c r="S72" s="967"/>
      <c r="T72" s="967"/>
      <c r="U72" s="967"/>
      <c r="V72" s="967">
        <v>64259</v>
      </c>
      <c r="W72" s="967"/>
      <c r="X72" s="967"/>
      <c r="Y72" s="967"/>
      <c r="Z72" s="967"/>
      <c r="AA72" s="967">
        <v>22858</v>
      </c>
      <c r="AB72" s="967"/>
      <c r="AC72" s="967"/>
      <c r="AD72" s="967"/>
      <c r="AE72" s="967"/>
      <c r="AF72" s="967">
        <v>22858</v>
      </c>
      <c r="AG72" s="967"/>
      <c r="AH72" s="967"/>
      <c r="AI72" s="967"/>
      <c r="AJ72" s="967"/>
      <c r="AK72" s="967">
        <v>8586</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541</v>
      </c>
      <c r="C73" s="971"/>
      <c r="D73" s="971"/>
      <c r="E73" s="971"/>
      <c r="F73" s="971"/>
      <c r="G73" s="971"/>
      <c r="H73" s="971"/>
      <c r="I73" s="971"/>
      <c r="J73" s="971"/>
      <c r="K73" s="971"/>
      <c r="L73" s="971"/>
      <c r="M73" s="971"/>
      <c r="N73" s="971"/>
      <c r="O73" s="971"/>
      <c r="P73" s="972"/>
      <c r="Q73" s="973">
        <v>234</v>
      </c>
      <c r="R73" s="967"/>
      <c r="S73" s="967"/>
      <c r="T73" s="967"/>
      <c r="U73" s="967"/>
      <c r="V73" s="967">
        <v>215</v>
      </c>
      <c r="W73" s="967"/>
      <c r="X73" s="967"/>
      <c r="Y73" s="967"/>
      <c r="Z73" s="967"/>
      <c r="AA73" s="967">
        <v>19</v>
      </c>
      <c r="AB73" s="967"/>
      <c r="AC73" s="967"/>
      <c r="AD73" s="967"/>
      <c r="AE73" s="967"/>
      <c r="AF73" s="967">
        <v>19</v>
      </c>
      <c r="AG73" s="967"/>
      <c r="AH73" s="967"/>
      <c r="AI73" s="967"/>
      <c r="AJ73" s="967"/>
      <c r="AK73" s="967">
        <v>0</v>
      </c>
      <c r="AL73" s="967"/>
      <c r="AM73" s="967"/>
      <c r="AN73" s="967"/>
      <c r="AO73" s="967"/>
      <c r="AP73" s="967">
        <v>9</v>
      </c>
      <c r="AQ73" s="967"/>
      <c r="AR73" s="967"/>
      <c r="AS73" s="967"/>
      <c r="AT73" s="967"/>
      <c r="AU73" s="967">
        <v>3</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542</v>
      </c>
      <c r="C74" s="971"/>
      <c r="D74" s="971"/>
      <c r="E74" s="971"/>
      <c r="F74" s="971"/>
      <c r="G74" s="971"/>
      <c r="H74" s="971"/>
      <c r="I74" s="971"/>
      <c r="J74" s="971"/>
      <c r="K74" s="971"/>
      <c r="L74" s="971"/>
      <c r="M74" s="971"/>
      <c r="N74" s="971"/>
      <c r="O74" s="971"/>
      <c r="P74" s="972"/>
      <c r="Q74" s="973">
        <v>121</v>
      </c>
      <c r="R74" s="967"/>
      <c r="S74" s="967"/>
      <c r="T74" s="967"/>
      <c r="U74" s="967"/>
      <c r="V74" s="967">
        <v>117</v>
      </c>
      <c r="W74" s="967"/>
      <c r="X74" s="967"/>
      <c r="Y74" s="967"/>
      <c r="Z74" s="967"/>
      <c r="AA74" s="967">
        <v>4</v>
      </c>
      <c r="AB74" s="967"/>
      <c r="AC74" s="967"/>
      <c r="AD74" s="967"/>
      <c r="AE74" s="967"/>
      <c r="AF74" s="967">
        <v>4</v>
      </c>
      <c r="AG74" s="967"/>
      <c r="AH74" s="967"/>
      <c r="AI74" s="967"/>
      <c r="AJ74" s="967"/>
      <c r="AK74" s="967">
        <v>12</v>
      </c>
      <c r="AL74" s="967"/>
      <c r="AM74" s="967"/>
      <c r="AN74" s="967"/>
      <c r="AO74" s="967"/>
      <c r="AP74" s="967">
        <v>164</v>
      </c>
      <c r="AQ74" s="967"/>
      <c r="AR74" s="967"/>
      <c r="AS74" s="967"/>
      <c r="AT74" s="967"/>
      <c r="AU74" s="967">
        <v>63</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543</v>
      </c>
      <c r="C75" s="971"/>
      <c r="D75" s="971"/>
      <c r="E75" s="971"/>
      <c r="F75" s="971"/>
      <c r="G75" s="971"/>
      <c r="H75" s="971"/>
      <c r="I75" s="971"/>
      <c r="J75" s="971"/>
      <c r="K75" s="971"/>
      <c r="L75" s="971"/>
      <c r="M75" s="971"/>
      <c r="N75" s="971"/>
      <c r="O75" s="971"/>
      <c r="P75" s="972"/>
      <c r="Q75" s="974">
        <v>6890</v>
      </c>
      <c r="R75" s="975"/>
      <c r="S75" s="975"/>
      <c r="T75" s="975"/>
      <c r="U75" s="976"/>
      <c r="V75" s="977">
        <v>6834</v>
      </c>
      <c r="W75" s="975"/>
      <c r="X75" s="975"/>
      <c r="Y75" s="975"/>
      <c r="Z75" s="976"/>
      <c r="AA75" s="977">
        <v>56</v>
      </c>
      <c r="AB75" s="975"/>
      <c r="AC75" s="975"/>
      <c r="AD75" s="975"/>
      <c r="AE75" s="976"/>
      <c r="AF75" s="977">
        <v>56</v>
      </c>
      <c r="AG75" s="975"/>
      <c r="AH75" s="975"/>
      <c r="AI75" s="975"/>
      <c r="AJ75" s="976"/>
      <c r="AK75" s="977">
        <v>0</v>
      </c>
      <c r="AL75" s="975"/>
      <c r="AM75" s="975"/>
      <c r="AN75" s="975"/>
      <c r="AO75" s="976"/>
      <c r="AP75" s="977">
        <v>37970</v>
      </c>
      <c r="AQ75" s="975"/>
      <c r="AR75" s="975"/>
      <c r="AS75" s="975"/>
      <c r="AT75" s="976"/>
      <c r="AU75" s="977">
        <v>4206</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544</v>
      </c>
      <c r="C76" s="971"/>
      <c r="D76" s="971"/>
      <c r="E76" s="971"/>
      <c r="F76" s="971"/>
      <c r="G76" s="971"/>
      <c r="H76" s="971"/>
      <c r="I76" s="971"/>
      <c r="J76" s="971"/>
      <c r="K76" s="971"/>
      <c r="L76" s="971"/>
      <c r="M76" s="971"/>
      <c r="N76" s="971"/>
      <c r="O76" s="971"/>
      <c r="P76" s="972"/>
      <c r="Q76" s="974">
        <v>368</v>
      </c>
      <c r="R76" s="975"/>
      <c r="S76" s="975"/>
      <c r="T76" s="975"/>
      <c r="U76" s="976"/>
      <c r="V76" s="977">
        <v>361</v>
      </c>
      <c r="W76" s="975"/>
      <c r="X76" s="975"/>
      <c r="Y76" s="975"/>
      <c r="Z76" s="976"/>
      <c r="AA76" s="977">
        <v>7</v>
      </c>
      <c r="AB76" s="975"/>
      <c r="AC76" s="975"/>
      <c r="AD76" s="975"/>
      <c r="AE76" s="976"/>
      <c r="AF76" s="977">
        <v>7</v>
      </c>
      <c r="AG76" s="975"/>
      <c r="AH76" s="975"/>
      <c r="AI76" s="975"/>
      <c r="AJ76" s="976"/>
      <c r="AK76" s="977">
        <v>0</v>
      </c>
      <c r="AL76" s="975"/>
      <c r="AM76" s="975"/>
      <c r="AN76" s="975"/>
      <c r="AO76" s="976"/>
      <c r="AP76" s="977">
        <v>5</v>
      </c>
      <c r="AQ76" s="975"/>
      <c r="AR76" s="975"/>
      <c r="AS76" s="975"/>
      <c r="AT76" s="976"/>
      <c r="AU76" s="977">
        <v>1</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545</v>
      </c>
      <c r="C77" s="971"/>
      <c r="D77" s="971"/>
      <c r="E77" s="971"/>
      <c r="F77" s="971"/>
      <c r="G77" s="971"/>
      <c r="H77" s="971"/>
      <c r="I77" s="971"/>
      <c r="J77" s="971"/>
      <c r="K77" s="971"/>
      <c r="L77" s="971"/>
      <c r="M77" s="971"/>
      <c r="N77" s="971"/>
      <c r="O77" s="971"/>
      <c r="P77" s="972"/>
      <c r="Q77" s="974">
        <v>271</v>
      </c>
      <c r="R77" s="975"/>
      <c r="S77" s="975"/>
      <c r="T77" s="975"/>
      <c r="U77" s="976"/>
      <c r="V77" s="977">
        <v>266</v>
      </c>
      <c r="W77" s="975"/>
      <c r="X77" s="975"/>
      <c r="Y77" s="975"/>
      <c r="Z77" s="976"/>
      <c r="AA77" s="977">
        <v>5</v>
      </c>
      <c r="AB77" s="975"/>
      <c r="AC77" s="975"/>
      <c r="AD77" s="975"/>
      <c r="AE77" s="976"/>
      <c r="AF77" s="977">
        <v>5</v>
      </c>
      <c r="AG77" s="975"/>
      <c r="AH77" s="975"/>
      <c r="AI77" s="975"/>
      <c r="AJ77" s="976"/>
      <c r="AK77" s="977">
        <v>0</v>
      </c>
      <c r="AL77" s="975"/>
      <c r="AM77" s="975"/>
      <c r="AN77" s="975"/>
      <c r="AO77" s="976"/>
      <c r="AP77" s="977">
        <v>68</v>
      </c>
      <c r="AQ77" s="975"/>
      <c r="AR77" s="975"/>
      <c r="AS77" s="975"/>
      <c r="AT77" s="976"/>
      <c r="AU77" s="977">
        <v>57</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546</v>
      </c>
      <c r="C78" s="971"/>
      <c r="D78" s="971"/>
      <c r="E78" s="971"/>
      <c r="F78" s="971"/>
      <c r="G78" s="971"/>
      <c r="H78" s="971"/>
      <c r="I78" s="971"/>
      <c r="J78" s="971"/>
      <c r="K78" s="971"/>
      <c r="L78" s="971"/>
      <c r="M78" s="971"/>
      <c r="N78" s="971"/>
      <c r="O78" s="971"/>
      <c r="P78" s="972"/>
      <c r="Q78" s="973">
        <v>2896</v>
      </c>
      <c r="R78" s="967"/>
      <c r="S78" s="967"/>
      <c r="T78" s="967"/>
      <c r="U78" s="967"/>
      <c r="V78" s="967">
        <v>2874</v>
      </c>
      <c r="W78" s="967"/>
      <c r="X78" s="967"/>
      <c r="Y78" s="967"/>
      <c r="Z78" s="967"/>
      <c r="AA78" s="967">
        <v>22</v>
      </c>
      <c r="AB78" s="967"/>
      <c r="AC78" s="967"/>
      <c r="AD78" s="967"/>
      <c r="AE78" s="967"/>
      <c r="AF78" s="967">
        <v>22</v>
      </c>
      <c r="AG78" s="967"/>
      <c r="AH78" s="967"/>
      <c r="AI78" s="967"/>
      <c r="AJ78" s="967"/>
      <c r="AK78" s="967">
        <v>0</v>
      </c>
      <c r="AL78" s="967"/>
      <c r="AM78" s="967"/>
      <c r="AN78" s="967"/>
      <c r="AO78" s="967"/>
      <c r="AP78" s="967">
        <v>1556</v>
      </c>
      <c r="AQ78" s="967"/>
      <c r="AR78" s="967"/>
      <c r="AS78" s="967"/>
      <c r="AT78" s="967"/>
      <c r="AU78" s="967">
        <v>533</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547</v>
      </c>
      <c r="C79" s="971"/>
      <c r="D79" s="971"/>
      <c r="E79" s="971"/>
      <c r="F79" s="971"/>
      <c r="G79" s="971"/>
      <c r="H79" s="971"/>
      <c r="I79" s="971"/>
      <c r="J79" s="971"/>
      <c r="K79" s="971"/>
      <c r="L79" s="971"/>
      <c r="M79" s="971"/>
      <c r="N79" s="971"/>
      <c r="O79" s="971"/>
      <c r="P79" s="972"/>
      <c r="Q79" s="973">
        <v>2</v>
      </c>
      <c r="R79" s="967"/>
      <c r="S79" s="967"/>
      <c r="T79" s="967"/>
      <c r="U79" s="967"/>
      <c r="V79" s="967">
        <v>1</v>
      </c>
      <c r="W79" s="967"/>
      <c r="X79" s="967"/>
      <c r="Y79" s="967"/>
      <c r="Z79" s="967"/>
      <c r="AA79" s="967">
        <v>1</v>
      </c>
      <c r="AB79" s="967"/>
      <c r="AC79" s="967"/>
      <c r="AD79" s="967"/>
      <c r="AE79" s="967"/>
      <c r="AF79" s="967">
        <v>1</v>
      </c>
      <c r="AG79" s="967"/>
      <c r="AH79" s="967"/>
      <c r="AI79" s="967"/>
      <c r="AJ79" s="967"/>
      <c r="AK79" s="967">
        <v>0</v>
      </c>
      <c r="AL79" s="967"/>
      <c r="AM79" s="967"/>
      <c r="AN79" s="967"/>
      <c r="AO79" s="967"/>
      <c r="AP79" s="967">
        <v>0</v>
      </c>
      <c r="AQ79" s="967"/>
      <c r="AR79" s="967"/>
      <c r="AS79" s="967"/>
      <c r="AT79" s="967"/>
      <c r="AU79" s="967">
        <v>0</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24948</v>
      </c>
      <c r="AG88" s="955"/>
      <c r="AH88" s="955"/>
      <c r="AI88" s="955"/>
      <c r="AJ88" s="955"/>
      <c r="AK88" s="959"/>
      <c r="AL88" s="959"/>
      <c r="AM88" s="959"/>
      <c r="AN88" s="959"/>
      <c r="AO88" s="959"/>
      <c r="AP88" s="955">
        <v>39772</v>
      </c>
      <c r="AQ88" s="955"/>
      <c r="AR88" s="955"/>
      <c r="AS88" s="955"/>
      <c r="AT88" s="955"/>
      <c r="AU88" s="955">
        <v>4863</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122</v>
      </c>
      <c r="CS102" s="947"/>
      <c r="CT102" s="947"/>
      <c r="CU102" s="947"/>
      <c r="CV102" s="948"/>
      <c r="CW102" s="946">
        <v>35</v>
      </c>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405</v>
      </c>
      <c r="AB109" s="888"/>
      <c r="AC109" s="888"/>
      <c r="AD109" s="888"/>
      <c r="AE109" s="889"/>
      <c r="AF109" s="890" t="s">
        <v>286</v>
      </c>
      <c r="AG109" s="888"/>
      <c r="AH109" s="888"/>
      <c r="AI109" s="888"/>
      <c r="AJ109" s="889"/>
      <c r="AK109" s="890" t="s">
        <v>285</v>
      </c>
      <c r="AL109" s="888"/>
      <c r="AM109" s="888"/>
      <c r="AN109" s="888"/>
      <c r="AO109" s="889"/>
      <c r="AP109" s="890" t="s">
        <v>406</v>
      </c>
      <c r="AQ109" s="888"/>
      <c r="AR109" s="888"/>
      <c r="AS109" s="888"/>
      <c r="AT109" s="919"/>
      <c r="AU109" s="887"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405</v>
      </c>
      <c r="BR109" s="888"/>
      <c r="BS109" s="888"/>
      <c r="BT109" s="888"/>
      <c r="BU109" s="889"/>
      <c r="BV109" s="890" t="s">
        <v>286</v>
      </c>
      <c r="BW109" s="888"/>
      <c r="BX109" s="888"/>
      <c r="BY109" s="888"/>
      <c r="BZ109" s="889"/>
      <c r="CA109" s="890" t="s">
        <v>285</v>
      </c>
      <c r="CB109" s="888"/>
      <c r="CC109" s="888"/>
      <c r="CD109" s="888"/>
      <c r="CE109" s="889"/>
      <c r="CF109" s="928" t="s">
        <v>406</v>
      </c>
      <c r="CG109" s="928"/>
      <c r="CH109" s="928"/>
      <c r="CI109" s="928"/>
      <c r="CJ109" s="928"/>
      <c r="CK109" s="890"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405</v>
      </c>
      <c r="DH109" s="888"/>
      <c r="DI109" s="888"/>
      <c r="DJ109" s="888"/>
      <c r="DK109" s="889"/>
      <c r="DL109" s="890" t="s">
        <v>286</v>
      </c>
      <c r="DM109" s="888"/>
      <c r="DN109" s="888"/>
      <c r="DO109" s="888"/>
      <c r="DP109" s="889"/>
      <c r="DQ109" s="890" t="s">
        <v>285</v>
      </c>
      <c r="DR109" s="888"/>
      <c r="DS109" s="888"/>
      <c r="DT109" s="888"/>
      <c r="DU109" s="889"/>
      <c r="DV109" s="890" t="s">
        <v>406</v>
      </c>
      <c r="DW109" s="888"/>
      <c r="DX109" s="888"/>
      <c r="DY109" s="888"/>
      <c r="DZ109" s="919"/>
    </row>
    <row r="110" spans="1:131" s="197" customFormat="1" ht="26.25" customHeight="1">
      <c r="A110" s="757" t="s">
        <v>408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4076869</v>
      </c>
      <c r="AB110" s="873"/>
      <c r="AC110" s="873"/>
      <c r="AD110" s="873"/>
      <c r="AE110" s="874"/>
      <c r="AF110" s="875">
        <v>4190503</v>
      </c>
      <c r="AG110" s="873"/>
      <c r="AH110" s="873"/>
      <c r="AI110" s="873"/>
      <c r="AJ110" s="874"/>
      <c r="AK110" s="875">
        <v>4061571</v>
      </c>
      <c r="AL110" s="873"/>
      <c r="AM110" s="873"/>
      <c r="AN110" s="873"/>
      <c r="AO110" s="874"/>
      <c r="AP110" s="876">
        <v>31.4</v>
      </c>
      <c r="AQ110" s="877"/>
      <c r="AR110" s="877"/>
      <c r="AS110" s="877"/>
      <c r="AT110" s="878"/>
      <c r="AU110" s="920" t="s">
        <v>60</v>
      </c>
      <c r="AV110" s="921"/>
      <c r="AW110" s="921"/>
      <c r="AX110" s="921"/>
      <c r="AY110" s="922"/>
      <c r="AZ110" s="816" t="s">
        <v>409</v>
      </c>
      <c r="BA110" s="758"/>
      <c r="BB110" s="758"/>
      <c r="BC110" s="758"/>
      <c r="BD110" s="758"/>
      <c r="BE110" s="758"/>
      <c r="BF110" s="758"/>
      <c r="BG110" s="758"/>
      <c r="BH110" s="758"/>
      <c r="BI110" s="758"/>
      <c r="BJ110" s="758"/>
      <c r="BK110" s="758"/>
      <c r="BL110" s="758"/>
      <c r="BM110" s="758"/>
      <c r="BN110" s="758"/>
      <c r="BO110" s="758"/>
      <c r="BP110" s="759"/>
      <c r="BQ110" s="799">
        <v>36796779</v>
      </c>
      <c r="BR110" s="800"/>
      <c r="BS110" s="800"/>
      <c r="BT110" s="800"/>
      <c r="BU110" s="800"/>
      <c r="BV110" s="800">
        <v>36081992</v>
      </c>
      <c r="BW110" s="800"/>
      <c r="BX110" s="800"/>
      <c r="BY110" s="800"/>
      <c r="BZ110" s="800"/>
      <c r="CA110" s="800">
        <v>36984503</v>
      </c>
      <c r="CB110" s="800"/>
      <c r="CC110" s="800"/>
      <c r="CD110" s="800"/>
      <c r="CE110" s="800"/>
      <c r="CF110" s="861">
        <v>285.8</v>
      </c>
      <c r="CG110" s="862"/>
      <c r="CH110" s="862"/>
      <c r="CI110" s="862"/>
      <c r="CJ110" s="862"/>
      <c r="CK110" s="916" t="s">
        <v>410</v>
      </c>
      <c r="CL110" s="864"/>
      <c r="CM110" s="869" t="s">
        <v>411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413</v>
      </c>
      <c r="BA111" s="768"/>
      <c r="BB111" s="768"/>
      <c r="BC111" s="768"/>
      <c r="BD111" s="768"/>
      <c r="BE111" s="768"/>
      <c r="BF111" s="768"/>
      <c r="BG111" s="768"/>
      <c r="BH111" s="768"/>
      <c r="BI111" s="768"/>
      <c r="BJ111" s="768"/>
      <c r="BK111" s="768"/>
      <c r="BL111" s="768"/>
      <c r="BM111" s="768"/>
      <c r="BN111" s="768"/>
      <c r="BO111" s="768"/>
      <c r="BP111" s="769"/>
      <c r="BQ111" s="770">
        <v>16243</v>
      </c>
      <c r="BR111" s="771"/>
      <c r="BS111" s="771"/>
      <c r="BT111" s="771"/>
      <c r="BU111" s="771"/>
      <c r="BV111" s="771">
        <v>3121</v>
      </c>
      <c r="BW111" s="771"/>
      <c r="BX111" s="771"/>
      <c r="BY111" s="771"/>
      <c r="BZ111" s="771"/>
      <c r="CA111" s="771" t="s">
        <v>112</v>
      </c>
      <c r="CB111" s="771"/>
      <c r="CC111" s="771"/>
      <c r="CD111" s="771"/>
      <c r="CE111" s="771"/>
      <c r="CF111" s="848" t="s">
        <v>112</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22199541</v>
      </c>
      <c r="BR112" s="771"/>
      <c r="BS112" s="771"/>
      <c r="BT112" s="771"/>
      <c r="BU112" s="771"/>
      <c r="BV112" s="771">
        <v>21619576</v>
      </c>
      <c r="BW112" s="771"/>
      <c r="BX112" s="771"/>
      <c r="BY112" s="771"/>
      <c r="BZ112" s="771"/>
      <c r="CA112" s="771">
        <v>20780571</v>
      </c>
      <c r="CB112" s="771"/>
      <c r="CC112" s="771"/>
      <c r="CD112" s="771"/>
      <c r="CE112" s="771"/>
      <c r="CF112" s="848">
        <v>160.6</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1246581</v>
      </c>
      <c r="AB113" s="909"/>
      <c r="AC113" s="909"/>
      <c r="AD113" s="909"/>
      <c r="AE113" s="910"/>
      <c r="AF113" s="911">
        <v>1276010</v>
      </c>
      <c r="AG113" s="909"/>
      <c r="AH113" s="909"/>
      <c r="AI113" s="909"/>
      <c r="AJ113" s="910"/>
      <c r="AK113" s="911">
        <v>1294792</v>
      </c>
      <c r="AL113" s="909"/>
      <c r="AM113" s="909"/>
      <c r="AN113" s="909"/>
      <c r="AO113" s="910"/>
      <c r="AP113" s="912">
        <v>10</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v>3449437</v>
      </c>
      <c r="BR113" s="771"/>
      <c r="BS113" s="771"/>
      <c r="BT113" s="771"/>
      <c r="BU113" s="771"/>
      <c r="BV113" s="771">
        <v>3639934</v>
      </c>
      <c r="BW113" s="771"/>
      <c r="BX113" s="771"/>
      <c r="BY113" s="771"/>
      <c r="BZ113" s="771"/>
      <c r="CA113" s="771">
        <v>4863099</v>
      </c>
      <c r="CB113" s="771"/>
      <c r="CC113" s="771"/>
      <c r="CD113" s="771"/>
      <c r="CE113" s="771"/>
      <c r="CF113" s="848">
        <v>37.6</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365459</v>
      </c>
      <c r="AB114" s="784"/>
      <c r="AC114" s="784"/>
      <c r="AD114" s="784"/>
      <c r="AE114" s="785"/>
      <c r="AF114" s="786">
        <v>358878</v>
      </c>
      <c r="AG114" s="784"/>
      <c r="AH114" s="784"/>
      <c r="AI114" s="784"/>
      <c r="AJ114" s="785"/>
      <c r="AK114" s="786">
        <v>440684</v>
      </c>
      <c r="AL114" s="784"/>
      <c r="AM114" s="784"/>
      <c r="AN114" s="784"/>
      <c r="AO114" s="785"/>
      <c r="AP114" s="754">
        <v>3.4</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5014508</v>
      </c>
      <c r="BR114" s="771"/>
      <c r="BS114" s="771"/>
      <c r="BT114" s="771"/>
      <c r="BU114" s="771"/>
      <c r="BV114" s="771">
        <v>4814605</v>
      </c>
      <c r="BW114" s="771"/>
      <c r="BX114" s="771"/>
      <c r="BY114" s="771"/>
      <c r="BZ114" s="771"/>
      <c r="CA114" s="771">
        <v>4450287</v>
      </c>
      <c r="CB114" s="771"/>
      <c r="CC114" s="771"/>
      <c r="CD114" s="771"/>
      <c r="CE114" s="771"/>
      <c r="CF114" s="848">
        <v>34.4</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13477</v>
      </c>
      <c r="AB115" s="909"/>
      <c r="AC115" s="909"/>
      <c r="AD115" s="909"/>
      <c r="AE115" s="910"/>
      <c r="AF115" s="911">
        <v>13299</v>
      </c>
      <c r="AG115" s="909"/>
      <c r="AH115" s="909"/>
      <c r="AI115" s="909"/>
      <c r="AJ115" s="910"/>
      <c r="AK115" s="911">
        <v>3121</v>
      </c>
      <c r="AL115" s="909"/>
      <c r="AM115" s="909"/>
      <c r="AN115" s="909"/>
      <c r="AO115" s="910"/>
      <c r="AP115" s="912">
        <v>0</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6</v>
      </c>
      <c r="AB116" s="784"/>
      <c r="AC116" s="784"/>
      <c r="AD116" s="784"/>
      <c r="AE116" s="785"/>
      <c r="AF116" s="786">
        <v>26</v>
      </c>
      <c r="AG116" s="784"/>
      <c r="AH116" s="784"/>
      <c r="AI116" s="784"/>
      <c r="AJ116" s="785"/>
      <c r="AK116" s="786">
        <v>115</v>
      </c>
      <c r="AL116" s="784"/>
      <c r="AM116" s="784"/>
      <c r="AN116" s="784"/>
      <c r="AO116" s="785"/>
      <c r="AP116" s="754">
        <v>0</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10000</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5702392</v>
      </c>
      <c r="AB117" s="895"/>
      <c r="AC117" s="895"/>
      <c r="AD117" s="895"/>
      <c r="AE117" s="896"/>
      <c r="AF117" s="898">
        <v>5838716</v>
      </c>
      <c r="AG117" s="895"/>
      <c r="AH117" s="895"/>
      <c r="AI117" s="895"/>
      <c r="AJ117" s="896"/>
      <c r="AK117" s="898">
        <v>5800283</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405</v>
      </c>
      <c r="AB118" s="888"/>
      <c r="AC118" s="888"/>
      <c r="AD118" s="888"/>
      <c r="AE118" s="889"/>
      <c r="AF118" s="890" t="s">
        <v>286</v>
      </c>
      <c r="AG118" s="888"/>
      <c r="AH118" s="888"/>
      <c r="AI118" s="888"/>
      <c r="AJ118" s="889"/>
      <c r="AK118" s="890" t="s">
        <v>285</v>
      </c>
      <c r="AL118" s="888"/>
      <c r="AM118" s="888"/>
      <c r="AN118" s="888"/>
      <c r="AO118" s="889"/>
      <c r="AP118" s="891" t="s">
        <v>406</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434</v>
      </c>
      <c r="BP118" s="838"/>
      <c r="BQ118" s="857">
        <v>67476508</v>
      </c>
      <c r="BR118" s="858"/>
      <c r="BS118" s="858"/>
      <c r="BT118" s="858"/>
      <c r="BU118" s="858"/>
      <c r="BV118" s="858">
        <v>66159228</v>
      </c>
      <c r="BW118" s="858"/>
      <c r="BX118" s="858"/>
      <c r="BY118" s="858"/>
      <c r="BZ118" s="858"/>
      <c r="CA118" s="858">
        <v>67078460</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410</v>
      </c>
      <c r="B119" s="864"/>
      <c r="C119" s="869" t="s">
        <v>411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6053366</v>
      </c>
      <c r="BR119" s="800"/>
      <c r="BS119" s="800"/>
      <c r="BT119" s="800"/>
      <c r="BU119" s="800"/>
      <c r="BV119" s="800">
        <v>6578426</v>
      </c>
      <c r="BW119" s="800"/>
      <c r="BX119" s="800"/>
      <c r="BY119" s="800"/>
      <c r="BZ119" s="800"/>
      <c r="CA119" s="800">
        <v>7242915</v>
      </c>
      <c r="CB119" s="800"/>
      <c r="CC119" s="800"/>
      <c r="CD119" s="800"/>
      <c r="CE119" s="800"/>
      <c r="CF119" s="861">
        <v>56</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6243</v>
      </c>
      <c r="DH119" s="717"/>
      <c r="DI119" s="717"/>
      <c r="DJ119" s="717"/>
      <c r="DK119" s="718"/>
      <c r="DL119" s="719">
        <v>3121</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1833571</v>
      </c>
      <c r="BR120" s="771"/>
      <c r="BS120" s="771"/>
      <c r="BT120" s="771"/>
      <c r="BU120" s="771"/>
      <c r="BV120" s="771">
        <v>1660756</v>
      </c>
      <c r="BW120" s="771"/>
      <c r="BX120" s="771"/>
      <c r="BY120" s="771"/>
      <c r="BZ120" s="771"/>
      <c r="CA120" s="771">
        <v>1571537</v>
      </c>
      <c r="CB120" s="771"/>
      <c r="CC120" s="771"/>
      <c r="CD120" s="771"/>
      <c r="CE120" s="771"/>
      <c r="CF120" s="848">
        <v>12.1</v>
      </c>
      <c r="CG120" s="849"/>
      <c r="CH120" s="849"/>
      <c r="CI120" s="849"/>
      <c r="CJ120" s="849"/>
      <c r="CK120" s="850" t="s">
        <v>440</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t="s">
        <v>112</v>
      </c>
      <c r="DH120" s="800"/>
      <c r="DI120" s="800"/>
      <c r="DJ120" s="800"/>
      <c r="DK120" s="800"/>
      <c r="DL120" s="800">
        <v>21618515</v>
      </c>
      <c r="DM120" s="800"/>
      <c r="DN120" s="800"/>
      <c r="DO120" s="800"/>
      <c r="DP120" s="800"/>
      <c r="DQ120" s="800">
        <v>20776135</v>
      </c>
      <c r="DR120" s="800"/>
      <c r="DS120" s="800"/>
      <c r="DT120" s="800"/>
      <c r="DU120" s="800"/>
      <c r="DV120" s="801">
        <v>160.6</v>
      </c>
      <c r="DW120" s="801"/>
      <c r="DX120" s="801"/>
      <c r="DY120" s="801"/>
      <c r="DZ120" s="802"/>
    </row>
    <row r="121" spans="1:130" s="197" customFormat="1" ht="26.25" customHeight="1">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40014912</v>
      </c>
      <c r="BR121" s="858"/>
      <c r="BS121" s="858"/>
      <c r="BT121" s="858"/>
      <c r="BU121" s="858"/>
      <c r="BV121" s="858">
        <v>40185702</v>
      </c>
      <c r="BW121" s="858"/>
      <c r="BX121" s="858"/>
      <c r="BY121" s="858"/>
      <c r="BZ121" s="858"/>
      <c r="CA121" s="858">
        <v>41213611</v>
      </c>
      <c r="CB121" s="858"/>
      <c r="CC121" s="858"/>
      <c r="CD121" s="858"/>
      <c r="CE121" s="858"/>
      <c r="CF121" s="859">
        <v>318.5</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t="s">
        <v>112</v>
      </c>
      <c r="DH121" s="771"/>
      <c r="DI121" s="771"/>
      <c r="DJ121" s="771"/>
      <c r="DK121" s="771"/>
      <c r="DL121" s="771" t="s">
        <v>112</v>
      </c>
      <c r="DM121" s="771"/>
      <c r="DN121" s="771"/>
      <c r="DO121" s="771"/>
      <c r="DP121" s="771"/>
      <c r="DQ121" s="771" t="s">
        <v>112</v>
      </c>
      <c r="DR121" s="771"/>
      <c r="DS121" s="771"/>
      <c r="DT121" s="771"/>
      <c r="DU121" s="771"/>
      <c r="DV121" s="823" t="s">
        <v>112</v>
      </c>
      <c r="DW121" s="823"/>
      <c r="DX121" s="823"/>
      <c r="DY121" s="823"/>
      <c r="DZ121" s="824"/>
    </row>
    <row r="122" spans="1:130" s="197" customFormat="1" ht="26.25" customHeight="1">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443</v>
      </c>
      <c r="BP122" s="838"/>
      <c r="BQ122" s="839">
        <v>47901849</v>
      </c>
      <c r="BR122" s="840"/>
      <c r="BS122" s="840"/>
      <c r="BT122" s="840"/>
      <c r="BU122" s="840"/>
      <c r="BV122" s="840">
        <v>48424884</v>
      </c>
      <c r="BW122" s="840"/>
      <c r="BX122" s="840"/>
      <c r="BY122" s="840"/>
      <c r="BZ122" s="840"/>
      <c r="CA122" s="840">
        <v>50028063</v>
      </c>
      <c r="CB122" s="840"/>
      <c r="CC122" s="840"/>
      <c r="CD122" s="840"/>
      <c r="CE122" s="840"/>
      <c r="CF122" s="743"/>
      <c r="CG122" s="744"/>
      <c r="CH122" s="744"/>
      <c r="CI122" s="744"/>
      <c r="CJ122" s="841"/>
      <c r="CK122" s="851"/>
      <c r="CL122" s="812"/>
      <c r="CM122" s="812"/>
      <c r="CN122" s="812"/>
      <c r="CO122" s="813"/>
      <c r="CP122" s="828" t="s">
        <v>389</v>
      </c>
      <c r="CQ122" s="829"/>
      <c r="CR122" s="829"/>
      <c r="CS122" s="829"/>
      <c r="CT122" s="829"/>
      <c r="CU122" s="829"/>
      <c r="CV122" s="829"/>
      <c r="CW122" s="829"/>
      <c r="CX122" s="829"/>
      <c r="CY122" s="829"/>
      <c r="CZ122" s="829"/>
      <c r="DA122" s="829"/>
      <c r="DB122" s="829"/>
      <c r="DC122" s="829"/>
      <c r="DD122" s="829"/>
      <c r="DE122" s="829"/>
      <c r="DF122" s="830"/>
      <c r="DG122" s="770" t="s">
        <v>112</v>
      </c>
      <c r="DH122" s="771"/>
      <c r="DI122" s="771"/>
      <c r="DJ122" s="771"/>
      <c r="DK122" s="771"/>
      <c r="DL122" s="771" t="s">
        <v>112</v>
      </c>
      <c r="DM122" s="771"/>
      <c r="DN122" s="771"/>
      <c r="DO122" s="771"/>
      <c r="DP122" s="771"/>
      <c r="DQ122" s="771" t="s">
        <v>112</v>
      </c>
      <c r="DR122" s="771"/>
      <c r="DS122" s="771"/>
      <c r="DT122" s="771"/>
      <c r="DU122" s="771"/>
      <c r="DV122" s="823" t="s">
        <v>112</v>
      </c>
      <c r="DW122" s="823"/>
      <c r="DX122" s="823"/>
      <c r="DY122" s="823"/>
      <c r="DZ122" s="824"/>
    </row>
    <row r="123" spans="1:130" s="197" customFormat="1" ht="26.25" customHeight="1" thickBot="1">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10355</v>
      </c>
      <c r="AB123" s="784"/>
      <c r="AC123" s="784"/>
      <c r="AD123" s="784"/>
      <c r="AE123" s="785"/>
      <c r="AF123" s="786">
        <v>10178</v>
      </c>
      <c r="AG123" s="784"/>
      <c r="AH123" s="784"/>
      <c r="AI123" s="784"/>
      <c r="AJ123" s="785"/>
      <c r="AK123" s="786" t="s">
        <v>112</v>
      </c>
      <c r="AL123" s="784"/>
      <c r="AM123" s="784"/>
      <c r="AN123" s="784"/>
      <c r="AO123" s="785"/>
      <c r="AP123" s="754" t="s">
        <v>112</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149.4</v>
      </c>
      <c r="BR123" s="832"/>
      <c r="BS123" s="832"/>
      <c r="BT123" s="832"/>
      <c r="BU123" s="832"/>
      <c r="BV123" s="832">
        <v>134</v>
      </c>
      <c r="BW123" s="832"/>
      <c r="BX123" s="832"/>
      <c r="BY123" s="832"/>
      <c r="BZ123" s="832"/>
      <c r="CA123" s="832">
        <v>131.69999999999999</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3122</v>
      </c>
      <c r="AB126" s="784"/>
      <c r="AC126" s="784"/>
      <c r="AD126" s="784"/>
      <c r="AE126" s="785"/>
      <c r="AF126" s="786">
        <v>3121</v>
      </c>
      <c r="AG126" s="784"/>
      <c r="AH126" s="784"/>
      <c r="AI126" s="784"/>
      <c r="AJ126" s="785"/>
      <c r="AK126" s="786">
        <v>3121</v>
      </c>
      <c r="AL126" s="784"/>
      <c r="AM126" s="784"/>
      <c r="AN126" s="784"/>
      <c r="AO126" s="785"/>
      <c r="AP126" s="754">
        <v>0</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454</v>
      </c>
      <c r="AY127" s="758"/>
      <c r="AZ127" s="758"/>
      <c r="BA127" s="758"/>
      <c r="BB127" s="758"/>
      <c r="BC127" s="758"/>
      <c r="BD127" s="758"/>
      <c r="BE127" s="759"/>
      <c r="BF127" s="760" t="s">
        <v>112</v>
      </c>
      <c r="BG127" s="761"/>
      <c r="BH127" s="761"/>
      <c r="BI127" s="761"/>
      <c r="BJ127" s="761"/>
      <c r="BK127" s="761"/>
      <c r="BL127" s="762"/>
      <c r="BM127" s="760">
        <v>12.65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227742</v>
      </c>
      <c r="AB128" s="724"/>
      <c r="AC128" s="724"/>
      <c r="AD128" s="724"/>
      <c r="AE128" s="725"/>
      <c r="AF128" s="726">
        <v>221895</v>
      </c>
      <c r="AG128" s="724"/>
      <c r="AH128" s="724"/>
      <c r="AI128" s="724"/>
      <c r="AJ128" s="725"/>
      <c r="AK128" s="726">
        <v>201653</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112</v>
      </c>
      <c r="BG128" s="791"/>
      <c r="BH128" s="791"/>
      <c r="BI128" s="791"/>
      <c r="BJ128" s="791"/>
      <c r="BK128" s="791"/>
      <c r="BL128" s="792"/>
      <c r="BM128" s="790">
        <v>17.649999999999999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16678566</v>
      </c>
      <c r="AB129" s="784"/>
      <c r="AC129" s="784"/>
      <c r="AD129" s="784"/>
      <c r="AE129" s="785"/>
      <c r="AF129" s="786">
        <v>17011974</v>
      </c>
      <c r="AG129" s="784"/>
      <c r="AH129" s="784"/>
      <c r="AI129" s="784"/>
      <c r="AJ129" s="785"/>
      <c r="AK129" s="786">
        <v>16892441</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13.6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3581161</v>
      </c>
      <c r="AB130" s="784"/>
      <c r="AC130" s="784"/>
      <c r="AD130" s="784"/>
      <c r="AE130" s="785"/>
      <c r="AF130" s="786">
        <v>3779776</v>
      </c>
      <c r="AG130" s="784"/>
      <c r="AH130" s="784"/>
      <c r="AI130" s="784"/>
      <c r="AJ130" s="785"/>
      <c r="AK130" s="786">
        <v>3952754</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v>131.69999999999999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13097405</v>
      </c>
      <c r="AB131" s="717"/>
      <c r="AC131" s="717"/>
      <c r="AD131" s="717"/>
      <c r="AE131" s="718"/>
      <c r="AF131" s="719">
        <v>13232198</v>
      </c>
      <c r="AG131" s="717"/>
      <c r="AH131" s="717"/>
      <c r="AI131" s="717"/>
      <c r="AJ131" s="718"/>
      <c r="AK131" s="719">
        <v>12939687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14.45697831</v>
      </c>
      <c r="AB132" s="740"/>
      <c r="AC132" s="740"/>
      <c r="AD132" s="740"/>
      <c r="AE132" s="741"/>
      <c r="AF132" s="742">
        <v>13.883143219999999</v>
      </c>
      <c r="AG132" s="740"/>
      <c r="AH132" s="740"/>
      <c r="AI132" s="740"/>
      <c r="AJ132" s="741"/>
      <c r="AK132" s="742">
        <v>12.7195967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14.9</v>
      </c>
      <c r="AB133" s="749"/>
      <c r="AC133" s="749"/>
      <c r="AD133" s="749"/>
      <c r="AE133" s="750"/>
      <c r="AF133" s="748">
        <v>14.3</v>
      </c>
      <c r="AG133" s="749"/>
      <c r="AH133" s="749"/>
      <c r="AI133" s="749"/>
      <c r="AJ133" s="750"/>
      <c r="AK133" s="748">
        <v>13.6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B1" zoomScaleNormal="85" zoomScaleSheetLayoutView="55" workbookViewId="0">
      <selection activeCell="AI75" sqref="AI7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A4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9" t="s">
        <v>470</v>
      </c>
      <c r="L7" s="254"/>
      <c r="M7" s="255" t="s">
        <v>471</v>
      </c>
      <c r="N7" s="256"/>
    </row>
    <row r="8" spans="1:16">
      <c r="A8" s="248"/>
      <c r="B8" s="244"/>
      <c r="C8" s="244"/>
      <c r="D8" s="244"/>
      <c r="E8" s="244"/>
      <c r="F8" s="244"/>
      <c r="G8" s="257"/>
      <c r="H8" s="258"/>
      <c r="I8" s="258"/>
      <c r="J8" s="259"/>
      <c r="K8" s="1120"/>
      <c r="L8" s="260" t="s">
        <v>472</v>
      </c>
      <c r="M8" s="261" t="s">
        <v>473</v>
      </c>
      <c r="N8" s="262" t="s">
        <v>474</v>
      </c>
    </row>
    <row r="9" spans="1:16">
      <c r="A9" s="248"/>
      <c r="B9" s="244"/>
      <c r="C9" s="244"/>
      <c r="D9" s="244"/>
      <c r="E9" s="244"/>
      <c r="F9" s="244"/>
      <c r="G9" s="1133" t="s">
        <v>475</v>
      </c>
      <c r="H9" s="1134"/>
      <c r="I9" s="1134"/>
      <c r="J9" s="1135"/>
      <c r="K9" s="263">
        <v>3854485</v>
      </c>
      <c r="L9" s="264">
        <v>77326</v>
      </c>
      <c r="M9" s="265">
        <v>80825</v>
      </c>
      <c r="N9" s="266">
        <v>-4.3</v>
      </c>
    </row>
    <row r="10" spans="1:16">
      <c r="A10" s="248"/>
      <c r="B10" s="244"/>
      <c r="C10" s="244"/>
      <c r="D10" s="244"/>
      <c r="E10" s="244"/>
      <c r="F10" s="244"/>
      <c r="G10" s="1133" t="s">
        <v>476</v>
      </c>
      <c r="H10" s="1134"/>
      <c r="I10" s="1134"/>
      <c r="J10" s="1135"/>
      <c r="K10" s="267">
        <v>416561</v>
      </c>
      <c r="L10" s="268">
        <v>8357</v>
      </c>
      <c r="M10" s="269">
        <v>6342</v>
      </c>
      <c r="N10" s="270">
        <v>31.8</v>
      </c>
    </row>
    <row r="11" spans="1:16" ht="13.5" customHeight="1">
      <c r="A11" s="248"/>
      <c r="B11" s="244"/>
      <c r="C11" s="244"/>
      <c r="D11" s="244"/>
      <c r="E11" s="244"/>
      <c r="F11" s="244"/>
      <c r="G11" s="1133" t="s">
        <v>477</v>
      </c>
      <c r="H11" s="1134"/>
      <c r="I11" s="1134"/>
      <c r="J11" s="1135"/>
      <c r="K11" s="267">
        <v>524806</v>
      </c>
      <c r="L11" s="268">
        <v>10528</v>
      </c>
      <c r="M11" s="269">
        <v>8139</v>
      </c>
      <c r="N11" s="270">
        <v>29.4</v>
      </c>
    </row>
    <row r="12" spans="1:16" ht="13.5" customHeight="1">
      <c r="A12" s="248"/>
      <c r="B12" s="244"/>
      <c r="C12" s="244"/>
      <c r="D12" s="244"/>
      <c r="E12" s="244"/>
      <c r="F12" s="244"/>
      <c r="G12" s="1133" t="s">
        <v>478</v>
      </c>
      <c r="H12" s="1134"/>
      <c r="I12" s="1134"/>
      <c r="J12" s="1135"/>
      <c r="K12" s="267" t="s">
        <v>479</v>
      </c>
      <c r="L12" s="268" t="s">
        <v>479</v>
      </c>
      <c r="M12" s="269">
        <v>1344</v>
      </c>
      <c r="N12" s="270" t="s">
        <v>479</v>
      </c>
    </row>
    <row r="13" spans="1:16" ht="13.5" customHeight="1">
      <c r="A13" s="248"/>
      <c r="B13" s="244"/>
      <c r="C13" s="244"/>
      <c r="D13" s="244"/>
      <c r="E13" s="244"/>
      <c r="F13" s="244"/>
      <c r="G13" s="1133" t="s">
        <v>480</v>
      </c>
      <c r="H13" s="1134"/>
      <c r="I13" s="1134"/>
      <c r="J13" s="1135"/>
      <c r="K13" s="267" t="s">
        <v>479</v>
      </c>
      <c r="L13" s="268" t="s">
        <v>479</v>
      </c>
      <c r="M13" s="269" t="s">
        <v>479</v>
      </c>
      <c r="N13" s="270" t="s">
        <v>479</v>
      </c>
    </row>
    <row r="14" spans="1:16" ht="13.5" customHeight="1">
      <c r="A14" s="248"/>
      <c r="B14" s="244"/>
      <c r="C14" s="244"/>
      <c r="D14" s="244"/>
      <c r="E14" s="244"/>
      <c r="F14" s="244"/>
      <c r="G14" s="1133" t="s">
        <v>481</v>
      </c>
      <c r="H14" s="1134"/>
      <c r="I14" s="1134"/>
      <c r="J14" s="1135"/>
      <c r="K14" s="267">
        <v>81401</v>
      </c>
      <c r="L14" s="268">
        <v>1633</v>
      </c>
      <c r="M14" s="269">
        <v>3637</v>
      </c>
      <c r="N14" s="270">
        <v>-55.1</v>
      </c>
    </row>
    <row r="15" spans="1:16" ht="13.5" customHeight="1">
      <c r="A15" s="248"/>
      <c r="B15" s="244"/>
      <c r="C15" s="244"/>
      <c r="D15" s="244"/>
      <c r="E15" s="244"/>
      <c r="F15" s="244"/>
      <c r="G15" s="1133" t="s">
        <v>482</v>
      </c>
      <c r="H15" s="1134"/>
      <c r="I15" s="1134"/>
      <c r="J15" s="1135"/>
      <c r="K15" s="267">
        <v>140676</v>
      </c>
      <c r="L15" s="268">
        <v>2822</v>
      </c>
      <c r="M15" s="269">
        <v>1906</v>
      </c>
      <c r="N15" s="270">
        <v>48.1</v>
      </c>
    </row>
    <row r="16" spans="1:16">
      <c r="A16" s="248"/>
      <c r="B16" s="244"/>
      <c r="C16" s="244"/>
      <c r="D16" s="244"/>
      <c r="E16" s="244"/>
      <c r="F16" s="244"/>
      <c r="G16" s="1136" t="s">
        <v>483</v>
      </c>
      <c r="H16" s="1137"/>
      <c r="I16" s="1137"/>
      <c r="J16" s="1138"/>
      <c r="K16" s="268">
        <v>-477263</v>
      </c>
      <c r="L16" s="268">
        <v>-9575</v>
      </c>
      <c r="M16" s="269">
        <v>-8599</v>
      </c>
      <c r="N16" s="270">
        <v>11.4</v>
      </c>
    </row>
    <row r="17" spans="1:16">
      <c r="A17" s="248"/>
      <c r="B17" s="244"/>
      <c r="C17" s="244"/>
      <c r="D17" s="244"/>
      <c r="E17" s="244"/>
      <c r="F17" s="244"/>
      <c r="G17" s="1136" t="s">
        <v>169</v>
      </c>
      <c r="H17" s="1137"/>
      <c r="I17" s="1137"/>
      <c r="J17" s="1138"/>
      <c r="K17" s="268">
        <v>4540666</v>
      </c>
      <c r="L17" s="268">
        <v>91092</v>
      </c>
      <c r="M17" s="269">
        <v>93595</v>
      </c>
      <c r="N17" s="270">
        <v>-2.7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30" t="s">
        <v>488</v>
      </c>
      <c r="H21" s="1131"/>
      <c r="I21" s="1131"/>
      <c r="J21" s="1132"/>
      <c r="K21" s="280">
        <v>8.61</v>
      </c>
      <c r="L21" s="281">
        <v>9.1300000000000008</v>
      </c>
      <c r="M21" s="282">
        <v>-0.52</v>
      </c>
      <c r="N21" s="249"/>
      <c r="O21" s="283"/>
      <c r="P21" s="279"/>
    </row>
    <row r="22" spans="1:16" s="284" customFormat="1">
      <c r="A22" s="279"/>
      <c r="B22" s="249"/>
      <c r="C22" s="249"/>
      <c r="D22" s="249"/>
      <c r="E22" s="249"/>
      <c r="F22" s="249"/>
      <c r="G22" s="1130" t="s">
        <v>489</v>
      </c>
      <c r="H22" s="1131"/>
      <c r="I22" s="1131"/>
      <c r="J22" s="1132"/>
      <c r="K22" s="285">
        <v>96.7</v>
      </c>
      <c r="L22" s="286">
        <v>96.9</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9" t="s">
        <v>470</v>
      </c>
      <c r="L30" s="254"/>
      <c r="M30" s="255" t="s">
        <v>471</v>
      </c>
      <c r="N30" s="256"/>
    </row>
    <row r="31" spans="1:16">
      <c r="A31" s="248"/>
      <c r="B31" s="244"/>
      <c r="C31" s="244"/>
      <c r="D31" s="244"/>
      <c r="E31" s="244"/>
      <c r="F31" s="244"/>
      <c r="G31" s="257"/>
      <c r="H31" s="258"/>
      <c r="I31" s="258"/>
      <c r="J31" s="259"/>
      <c r="K31" s="1120"/>
      <c r="L31" s="260" t="s">
        <v>472</v>
      </c>
      <c r="M31" s="261" t="s">
        <v>473</v>
      </c>
      <c r="N31" s="262" t="s">
        <v>474</v>
      </c>
    </row>
    <row r="32" spans="1:16" ht="27" customHeight="1">
      <c r="A32" s="248"/>
      <c r="B32" s="244"/>
      <c r="C32" s="244"/>
      <c r="D32" s="244"/>
      <c r="E32" s="244"/>
      <c r="F32" s="244"/>
      <c r="G32" s="1121" t="s">
        <v>492</v>
      </c>
      <c r="H32" s="1122"/>
      <c r="I32" s="1122"/>
      <c r="J32" s="1123"/>
      <c r="K32" s="294">
        <v>4061571</v>
      </c>
      <c r="L32" s="294">
        <v>81481</v>
      </c>
      <c r="M32" s="295">
        <v>60757</v>
      </c>
      <c r="N32" s="296">
        <v>34.1</v>
      </c>
    </row>
    <row r="33" spans="1:16" ht="13.5" customHeight="1">
      <c r="A33" s="248"/>
      <c r="B33" s="244"/>
      <c r="C33" s="244"/>
      <c r="D33" s="244"/>
      <c r="E33" s="244"/>
      <c r="F33" s="244"/>
      <c r="G33" s="1121" t="s">
        <v>493</v>
      </c>
      <c r="H33" s="1122"/>
      <c r="I33" s="1122"/>
      <c r="J33" s="1123"/>
      <c r="K33" s="294" t="s">
        <v>479</v>
      </c>
      <c r="L33" s="294" t="s">
        <v>479</v>
      </c>
      <c r="M33" s="295" t="s">
        <v>479</v>
      </c>
      <c r="N33" s="296" t="s">
        <v>479</v>
      </c>
    </row>
    <row r="34" spans="1:16" ht="27" customHeight="1">
      <c r="A34" s="248"/>
      <c r="B34" s="244"/>
      <c r="C34" s="244"/>
      <c r="D34" s="244"/>
      <c r="E34" s="244"/>
      <c r="F34" s="244"/>
      <c r="G34" s="1121" t="s">
        <v>494</v>
      </c>
      <c r="H34" s="1122"/>
      <c r="I34" s="1122"/>
      <c r="J34" s="1123"/>
      <c r="K34" s="294" t="s">
        <v>479</v>
      </c>
      <c r="L34" s="294" t="s">
        <v>479</v>
      </c>
      <c r="M34" s="295">
        <v>12</v>
      </c>
      <c r="N34" s="296" t="s">
        <v>479</v>
      </c>
    </row>
    <row r="35" spans="1:16" ht="27" customHeight="1">
      <c r="A35" s="248"/>
      <c r="B35" s="244"/>
      <c r="C35" s="244"/>
      <c r="D35" s="244"/>
      <c r="E35" s="244"/>
      <c r="F35" s="244"/>
      <c r="G35" s="1121" t="s">
        <v>495</v>
      </c>
      <c r="H35" s="1122"/>
      <c r="I35" s="1122"/>
      <c r="J35" s="1123"/>
      <c r="K35" s="294">
        <v>1294792</v>
      </c>
      <c r="L35" s="294">
        <v>25975</v>
      </c>
      <c r="M35" s="295">
        <v>18759</v>
      </c>
      <c r="N35" s="296">
        <v>38.5</v>
      </c>
    </row>
    <row r="36" spans="1:16" ht="27" customHeight="1">
      <c r="A36" s="248"/>
      <c r="B36" s="244"/>
      <c r="C36" s="244"/>
      <c r="D36" s="244"/>
      <c r="E36" s="244"/>
      <c r="F36" s="244"/>
      <c r="G36" s="1121" t="s">
        <v>496</v>
      </c>
      <c r="H36" s="1122"/>
      <c r="I36" s="1122"/>
      <c r="J36" s="1123"/>
      <c r="K36" s="294">
        <v>440684</v>
      </c>
      <c r="L36" s="294">
        <v>8841</v>
      </c>
      <c r="M36" s="295">
        <v>3072</v>
      </c>
      <c r="N36" s="296">
        <v>187.8</v>
      </c>
    </row>
    <row r="37" spans="1:16" ht="13.5" customHeight="1">
      <c r="A37" s="248"/>
      <c r="B37" s="244"/>
      <c r="C37" s="244"/>
      <c r="D37" s="244"/>
      <c r="E37" s="244"/>
      <c r="F37" s="244"/>
      <c r="G37" s="1121" t="s">
        <v>497</v>
      </c>
      <c r="H37" s="1122"/>
      <c r="I37" s="1122"/>
      <c r="J37" s="1123"/>
      <c r="K37" s="294">
        <v>3121</v>
      </c>
      <c r="L37" s="294">
        <v>63</v>
      </c>
      <c r="M37" s="295">
        <v>1649</v>
      </c>
      <c r="N37" s="296">
        <v>-96.2</v>
      </c>
    </row>
    <row r="38" spans="1:16" ht="27" customHeight="1">
      <c r="A38" s="248"/>
      <c r="B38" s="244"/>
      <c r="C38" s="244"/>
      <c r="D38" s="244"/>
      <c r="E38" s="244"/>
      <c r="F38" s="244"/>
      <c r="G38" s="1124" t="s">
        <v>498</v>
      </c>
      <c r="H38" s="1125"/>
      <c r="I38" s="1125"/>
      <c r="J38" s="1126"/>
      <c r="K38" s="297">
        <v>115</v>
      </c>
      <c r="L38" s="297">
        <v>2</v>
      </c>
      <c r="M38" s="298">
        <v>6</v>
      </c>
      <c r="N38" s="299">
        <v>-66.7</v>
      </c>
      <c r="O38" s="293"/>
    </row>
    <row r="39" spans="1:16">
      <c r="A39" s="248"/>
      <c r="B39" s="244"/>
      <c r="C39" s="244"/>
      <c r="D39" s="244"/>
      <c r="E39" s="244"/>
      <c r="F39" s="244"/>
      <c r="G39" s="1124" t="s">
        <v>499</v>
      </c>
      <c r="H39" s="1125"/>
      <c r="I39" s="1125"/>
      <c r="J39" s="1126"/>
      <c r="K39" s="300">
        <v>-201653</v>
      </c>
      <c r="L39" s="300">
        <v>-4045</v>
      </c>
      <c r="M39" s="301">
        <v>-3997</v>
      </c>
      <c r="N39" s="302">
        <v>1.2</v>
      </c>
      <c r="O39" s="293"/>
    </row>
    <row r="40" spans="1:16" ht="27" customHeight="1">
      <c r="A40" s="248"/>
      <c r="B40" s="244"/>
      <c r="C40" s="244"/>
      <c r="D40" s="244"/>
      <c r="E40" s="244"/>
      <c r="F40" s="244"/>
      <c r="G40" s="1121" t="s">
        <v>500</v>
      </c>
      <c r="H40" s="1122"/>
      <c r="I40" s="1122"/>
      <c r="J40" s="1123"/>
      <c r="K40" s="300">
        <v>-3952754</v>
      </c>
      <c r="L40" s="300">
        <v>-79298</v>
      </c>
      <c r="M40" s="301">
        <v>-56436</v>
      </c>
      <c r="N40" s="302">
        <v>40.5</v>
      </c>
      <c r="O40" s="293"/>
    </row>
    <row r="41" spans="1:16">
      <c r="A41" s="248"/>
      <c r="B41" s="244"/>
      <c r="C41" s="244"/>
      <c r="D41" s="244"/>
      <c r="E41" s="244"/>
      <c r="F41" s="244"/>
      <c r="G41" s="1127" t="s">
        <v>280</v>
      </c>
      <c r="H41" s="1128"/>
      <c r="I41" s="1128"/>
      <c r="J41" s="1129"/>
      <c r="K41" s="294">
        <v>1645876</v>
      </c>
      <c r="L41" s="300">
        <v>33019</v>
      </c>
      <c r="M41" s="301">
        <v>23822</v>
      </c>
      <c r="N41" s="302">
        <v>38.6</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4" t="s">
        <v>470</v>
      </c>
      <c r="J49" s="1116" t="s">
        <v>504</v>
      </c>
      <c r="K49" s="1117"/>
      <c r="L49" s="1117"/>
      <c r="M49" s="1117"/>
      <c r="N49" s="1118"/>
    </row>
    <row r="50" spans="1:14">
      <c r="A50" s="248"/>
      <c r="B50" s="244"/>
      <c r="C50" s="244"/>
      <c r="D50" s="244"/>
      <c r="E50" s="244"/>
      <c r="F50" s="244"/>
      <c r="G50" s="312"/>
      <c r="H50" s="313"/>
      <c r="I50" s="1115"/>
      <c r="J50" s="314" t="s">
        <v>505</v>
      </c>
      <c r="K50" s="315" t="s">
        <v>506</v>
      </c>
      <c r="L50" s="316" t="s">
        <v>507</v>
      </c>
      <c r="M50" s="317" t="s">
        <v>508</v>
      </c>
      <c r="N50" s="318" t="s">
        <v>509</v>
      </c>
    </row>
    <row r="51" spans="1:14">
      <c r="A51" s="248"/>
      <c r="B51" s="244"/>
      <c r="C51" s="244"/>
      <c r="D51" s="244"/>
      <c r="E51" s="244"/>
      <c r="F51" s="244"/>
      <c r="G51" s="310" t="s">
        <v>510</v>
      </c>
      <c r="H51" s="311"/>
      <c r="I51" s="319">
        <v>2390303</v>
      </c>
      <c r="J51" s="320">
        <v>46459</v>
      </c>
      <c r="K51" s="321">
        <v>-27.8</v>
      </c>
      <c r="L51" s="322">
        <v>66876</v>
      </c>
      <c r="M51" s="323">
        <v>-5.5</v>
      </c>
      <c r="N51" s="324">
        <v>-22.3</v>
      </c>
    </row>
    <row r="52" spans="1:14">
      <c r="A52" s="248"/>
      <c r="B52" s="244"/>
      <c r="C52" s="244"/>
      <c r="D52" s="244"/>
      <c r="E52" s="244"/>
      <c r="F52" s="244"/>
      <c r="G52" s="325"/>
      <c r="H52" s="326" t="s">
        <v>511</v>
      </c>
      <c r="I52" s="327">
        <v>1261337</v>
      </c>
      <c r="J52" s="328">
        <v>24516</v>
      </c>
      <c r="K52" s="329">
        <v>-18.8</v>
      </c>
      <c r="L52" s="330">
        <v>36310</v>
      </c>
      <c r="M52" s="331">
        <v>-11.2</v>
      </c>
      <c r="N52" s="332">
        <v>-7.6</v>
      </c>
    </row>
    <row r="53" spans="1:14">
      <c r="A53" s="248"/>
      <c r="B53" s="244"/>
      <c r="C53" s="244"/>
      <c r="D53" s="244"/>
      <c r="E53" s="244"/>
      <c r="F53" s="244"/>
      <c r="G53" s="310" t="s">
        <v>512</v>
      </c>
      <c r="H53" s="311"/>
      <c r="I53" s="319">
        <v>2861597</v>
      </c>
      <c r="J53" s="320">
        <v>56091</v>
      </c>
      <c r="K53" s="321">
        <v>20.7</v>
      </c>
      <c r="L53" s="322">
        <v>67088</v>
      </c>
      <c r="M53" s="323">
        <v>0.3</v>
      </c>
      <c r="N53" s="324">
        <v>20.399999999999999</v>
      </c>
    </row>
    <row r="54" spans="1:14">
      <c r="A54" s="248"/>
      <c r="B54" s="244"/>
      <c r="C54" s="244"/>
      <c r="D54" s="244"/>
      <c r="E54" s="244"/>
      <c r="F54" s="244"/>
      <c r="G54" s="325"/>
      <c r="H54" s="326" t="s">
        <v>511</v>
      </c>
      <c r="I54" s="327">
        <v>1943721</v>
      </c>
      <c r="J54" s="328">
        <v>38099</v>
      </c>
      <c r="K54" s="329">
        <v>55.4</v>
      </c>
      <c r="L54" s="330">
        <v>37146</v>
      </c>
      <c r="M54" s="331">
        <v>2.2999999999999998</v>
      </c>
      <c r="N54" s="332">
        <v>53.1</v>
      </c>
    </row>
    <row r="55" spans="1:14">
      <c r="A55" s="248"/>
      <c r="B55" s="244"/>
      <c r="C55" s="244"/>
      <c r="D55" s="244"/>
      <c r="E55" s="244"/>
      <c r="F55" s="244"/>
      <c r="G55" s="310" t="s">
        <v>513</v>
      </c>
      <c r="H55" s="311"/>
      <c r="I55" s="319">
        <v>3673107</v>
      </c>
      <c r="J55" s="320">
        <v>72578</v>
      </c>
      <c r="K55" s="321">
        <v>29.4</v>
      </c>
      <c r="L55" s="322">
        <v>70489</v>
      </c>
      <c r="M55" s="323">
        <v>5.0999999999999996</v>
      </c>
      <c r="N55" s="324">
        <v>24.3</v>
      </c>
    </row>
    <row r="56" spans="1:14">
      <c r="A56" s="248"/>
      <c r="B56" s="244"/>
      <c r="C56" s="244"/>
      <c r="D56" s="244"/>
      <c r="E56" s="244"/>
      <c r="F56" s="244"/>
      <c r="G56" s="325"/>
      <c r="H56" s="326" t="s">
        <v>511</v>
      </c>
      <c r="I56" s="327">
        <v>2367457</v>
      </c>
      <c r="J56" s="328">
        <v>46779</v>
      </c>
      <c r="K56" s="329">
        <v>22.8</v>
      </c>
      <c r="L56" s="330">
        <v>37817</v>
      </c>
      <c r="M56" s="331">
        <v>1.8</v>
      </c>
      <c r="N56" s="332">
        <v>21</v>
      </c>
    </row>
    <row r="57" spans="1:14">
      <c r="A57" s="248"/>
      <c r="B57" s="244"/>
      <c r="C57" s="244"/>
      <c r="D57" s="244"/>
      <c r="E57" s="244"/>
      <c r="F57" s="244"/>
      <c r="G57" s="310" t="s">
        <v>514</v>
      </c>
      <c r="H57" s="311"/>
      <c r="I57" s="319">
        <v>3242799</v>
      </c>
      <c r="J57" s="320">
        <v>64413</v>
      </c>
      <c r="K57" s="321">
        <v>-11.2</v>
      </c>
      <c r="L57" s="322">
        <v>84389</v>
      </c>
      <c r="M57" s="323">
        <v>19.7</v>
      </c>
      <c r="N57" s="324">
        <v>-30.9</v>
      </c>
    </row>
    <row r="58" spans="1:14">
      <c r="A58" s="248"/>
      <c r="B58" s="244"/>
      <c r="C58" s="244"/>
      <c r="D58" s="244"/>
      <c r="E58" s="244"/>
      <c r="F58" s="244"/>
      <c r="G58" s="325"/>
      <c r="H58" s="326" t="s">
        <v>511</v>
      </c>
      <c r="I58" s="327">
        <v>1799298</v>
      </c>
      <c r="J58" s="328">
        <v>35740</v>
      </c>
      <c r="K58" s="329">
        <v>-23.6</v>
      </c>
      <c r="L58" s="330">
        <v>44339</v>
      </c>
      <c r="M58" s="331">
        <v>17.2</v>
      </c>
      <c r="N58" s="332">
        <v>-40.799999999999997</v>
      </c>
    </row>
    <row r="59" spans="1:14">
      <c r="A59" s="248"/>
      <c r="B59" s="244"/>
      <c r="C59" s="244"/>
      <c r="D59" s="244"/>
      <c r="E59" s="244"/>
      <c r="F59" s="244"/>
      <c r="G59" s="310" t="s">
        <v>515</v>
      </c>
      <c r="H59" s="311"/>
      <c r="I59" s="319">
        <v>6282453</v>
      </c>
      <c r="J59" s="320">
        <v>126035</v>
      </c>
      <c r="K59" s="321">
        <v>95.7</v>
      </c>
      <c r="L59" s="322">
        <v>83623</v>
      </c>
      <c r="M59" s="323">
        <v>-0.9</v>
      </c>
      <c r="N59" s="324">
        <v>96.6</v>
      </c>
    </row>
    <row r="60" spans="1:14">
      <c r="A60" s="248"/>
      <c r="B60" s="244"/>
      <c r="C60" s="244"/>
      <c r="D60" s="244"/>
      <c r="E60" s="244"/>
      <c r="F60" s="244"/>
      <c r="G60" s="325"/>
      <c r="H60" s="326" t="s">
        <v>511</v>
      </c>
      <c r="I60" s="333">
        <v>4124014</v>
      </c>
      <c r="J60" s="328">
        <v>82733</v>
      </c>
      <c r="K60" s="329">
        <v>131.5</v>
      </c>
      <c r="L60" s="330">
        <v>48787</v>
      </c>
      <c r="M60" s="331">
        <v>10</v>
      </c>
      <c r="N60" s="332">
        <v>121.5</v>
      </c>
    </row>
    <row r="61" spans="1:14">
      <c r="A61" s="248"/>
      <c r="B61" s="244"/>
      <c r="C61" s="244"/>
      <c r="D61" s="244"/>
      <c r="E61" s="244"/>
      <c r="F61" s="244"/>
      <c r="G61" s="310" t="s">
        <v>516</v>
      </c>
      <c r="H61" s="334"/>
      <c r="I61" s="335">
        <v>3690052</v>
      </c>
      <c r="J61" s="336">
        <v>73115</v>
      </c>
      <c r="K61" s="337">
        <v>21.4</v>
      </c>
      <c r="L61" s="338">
        <v>74493</v>
      </c>
      <c r="M61" s="339">
        <v>3.7</v>
      </c>
      <c r="N61" s="324">
        <v>17.7</v>
      </c>
    </row>
    <row r="62" spans="1:14">
      <c r="A62" s="248"/>
      <c r="B62" s="244"/>
      <c r="C62" s="244"/>
      <c r="D62" s="244"/>
      <c r="E62" s="244"/>
      <c r="F62" s="244"/>
      <c r="G62" s="325"/>
      <c r="H62" s="326" t="s">
        <v>511</v>
      </c>
      <c r="I62" s="327">
        <v>2299165</v>
      </c>
      <c r="J62" s="328">
        <v>45573</v>
      </c>
      <c r="K62" s="329">
        <v>33.5</v>
      </c>
      <c r="L62" s="330">
        <v>40880</v>
      </c>
      <c r="M62" s="331">
        <v>4</v>
      </c>
      <c r="N62" s="332">
        <v>29.5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28"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5.58</v>
      </c>
      <c r="G47" s="12">
        <v>7.73</v>
      </c>
      <c r="H47" s="12">
        <v>11.51</v>
      </c>
      <c r="I47" s="12">
        <v>14.31</v>
      </c>
      <c r="J47" s="13">
        <v>16.149999999999999</v>
      </c>
    </row>
    <row r="48" spans="2:10" ht="57.75" customHeight="1">
      <c r="B48" s="14"/>
      <c r="C48" s="1141" t="s">
        <v>4</v>
      </c>
      <c r="D48" s="1141"/>
      <c r="E48" s="1142"/>
      <c r="F48" s="15">
        <v>4.24</v>
      </c>
      <c r="G48" s="16">
        <v>5.04</v>
      </c>
      <c r="H48" s="16">
        <v>4.57</v>
      </c>
      <c r="I48" s="16">
        <v>6.41</v>
      </c>
      <c r="J48" s="17">
        <v>4.38</v>
      </c>
    </row>
    <row r="49" spans="2:10" ht="57.75" customHeight="1" thickBot="1">
      <c r="B49" s="18"/>
      <c r="C49" s="1143" t="s">
        <v>5</v>
      </c>
      <c r="D49" s="1143"/>
      <c r="E49" s="1144"/>
      <c r="F49" s="19">
        <v>8.0399999999999991</v>
      </c>
      <c r="G49" s="20">
        <v>4.51</v>
      </c>
      <c r="H49" s="20">
        <v>4.8600000000000003</v>
      </c>
      <c r="I49" s="20">
        <v>8.74</v>
      </c>
      <c r="J49" s="21">
        <v>4.97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5" zoomScale="80" zoomScaleNormal="80" zoomScaleSheetLayoutView="100" workbookViewId="0">
      <selection activeCell="N45" sqref="N4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523</v>
      </c>
      <c r="D34" s="1151"/>
      <c r="E34" s="1152"/>
      <c r="F34" s="32">
        <v>3.98</v>
      </c>
      <c r="G34" s="33">
        <v>4.7699999999999996</v>
      </c>
      <c r="H34" s="33">
        <v>4.0199999999999996</v>
      </c>
      <c r="I34" s="33">
        <v>5.93</v>
      </c>
      <c r="J34" s="34">
        <v>4.1100000000000003</v>
      </c>
      <c r="K34" s="22"/>
      <c r="L34" s="22"/>
      <c r="M34" s="22"/>
      <c r="N34" s="22"/>
      <c r="O34" s="22"/>
      <c r="P34" s="22"/>
    </row>
    <row r="35" spans="1:16" ht="39" customHeight="1">
      <c r="A35" s="22"/>
      <c r="B35" s="35"/>
      <c r="C35" s="1145" t="s">
        <v>524</v>
      </c>
      <c r="D35" s="1146"/>
      <c r="E35" s="1147"/>
      <c r="F35" s="36">
        <v>0</v>
      </c>
      <c r="G35" s="37">
        <v>0</v>
      </c>
      <c r="H35" s="37">
        <v>1.54</v>
      </c>
      <c r="I35" s="37">
        <v>1.6</v>
      </c>
      <c r="J35" s="38">
        <v>1.65</v>
      </c>
      <c r="K35" s="22"/>
      <c r="L35" s="22"/>
      <c r="M35" s="22"/>
      <c r="N35" s="22"/>
      <c r="O35" s="22"/>
      <c r="P35" s="22"/>
    </row>
    <row r="36" spans="1:16" ht="39" customHeight="1">
      <c r="A36" s="22"/>
      <c r="B36" s="35"/>
      <c r="C36" s="1145" t="s">
        <v>525</v>
      </c>
      <c r="D36" s="1146"/>
      <c r="E36" s="1147"/>
      <c r="F36" s="36">
        <v>1.66</v>
      </c>
      <c r="G36" s="37">
        <v>1.43</v>
      </c>
      <c r="H36" s="37">
        <v>1.44</v>
      </c>
      <c r="I36" s="37">
        <v>1.4</v>
      </c>
      <c r="J36" s="38">
        <v>1.33</v>
      </c>
      <c r="K36" s="22"/>
      <c r="L36" s="22"/>
      <c r="M36" s="22"/>
      <c r="N36" s="22"/>
      <c r="O36" s="22"/>
      <c r="P36" s="22"/>
    </row>
    <row r="37" spans="1:16" ht="39" customHeight="1">
      <c r="A37" s="22"/>
      <c r="B37" s="35"/>
      <c r="C37" s="1145" t="s">
        <v>526</v>
      </c>
      <c r="D37" s="1146"/>
      <c r="E37" s="1147"/>
      <c r="F37" s="36">
        <v>1.08</v>
      </c>
      <c r="G37" s="37">
        <v>1.01</v>
      </c>
      <c r="H37" s="37">
        <v>0.96</v>
      </c>
      <c r="I37" s="37">
        <v>0.9</v>
      </c>
      <c r="J37" s="38">
        <v>0.85</v>
      </c>
      <c r="K37" s="22"/>
      <c r="L37" s="22"/>
      <c r="M37" s="22"/>
      <c r="N37" s="22"/>
      <c r="O37" s="22"/>
      <c r="P37" s="22"/>
    </row>
    <row r="38" spans="1:16" ht="39" customHeight="1">
      <c r="A38" s="22"/>
      <c r="B38" s="35"/>
      <c r="C38" s="1145" t="s">
        <v>527</v>
      </c>
      <c r="D38" s="1146"/>
      <c r="E38" s="1147"/>
      <c r="F38" s="36">
        <v>1.22</v>
      </c>
      <c r="G38" s="37">
        <v>1.78</v>
      </c>
      <c r="H38" s="37">
        <v>1.98</v>
      </c>
      <c r="I38" s="37">
        <v>0.93</v>
      </c>
      <c r="J38" s="38">
        <v>0.56000000000000005</v>
      </c>
      <c r="K38" s="22"/>
      <c r="L38" s="22"/>
      <c r="M38" s="22"/>
      <c r="N38" s="22"/>
      <c r="O38" s="22"/>
      <c r="P38" s="22"/>
    </row>
    <row r="39" spans="1:16" ht="39" customHeight="1">
      <c r="A39" s="22"/>
      <c r="B39" s="35"/>
      <c r="C39" s="1145" t="s">
        <v>528</v>
      </c>
      <c r="D39" s="1146"/>
      <c r="E39" s="1147"/>
      <c r="F39" s="36">
        <v>0.04</v>
      </c>
      <c r="G39" s="37">
        <v>0.16</v>
      </c>
      <c r="H39" s="37">
        <v>0.35</v>
      </c>
      <c r="I39" s="37">
        <v>0.38</v>
      </c>
      <c r="J39" s="38">
        <v>0.42</v>
      </c>
      <c r="K39" s="22"/>
      <c r="L39" s="22"/>
      <c r="M39" s="22"/>
      <c r="N39" s="22"/>
      <c r="O39" s="22"/>
      <c r="P39" s="22"/>
    </row>
    <row r="40" spans="1:16" ht="39" customHeight="1">
      <c r="A40" s="22"/>
      <c r="B40" s="35"/>
      <c r="C40" s="1145" t="s">
        <v>529</v>
      </c>
      <c r="D40" s="1146"/>
      <c r="E40" s="1147"/>
      <c r="F40" s="36">
        <v>0.1</v>
      </c>
      <c r="G40" s="37">
        <v>0</v>
      </c>
      <c r="H40" s="37">
        <v>0.1</v>
      </c>
      <c r="I40" s="37">
        <v>0.17</v>
      </c>
      <c r="J40" s="38">
        <v>0.16</v>
      </c>
      <c r="K40" s="22"/>
      <c r="L40" s="22"/>
      <c r="M40" s="22"/>
      <c r="N40" s="22"/>
      <c r="O40" s="22"/>
      <c r="P40" s="22"/>
    </row>
    <row r="41" spans="1:16" ht="39" customHeight="1">
      <c r="A41" s="22"/>
      <c r="B41" s="35"/>
      <c r="C41" s="1145" t="s">
        <v>530</v>
      </c>
      <c r="D41" s="1146"/>
      <c r="E41" s="1147"/>
      <c r="F41" s="36">
        <v>0.14000000000000001</v>
      </c>
      <c r="G41" s="37">
        <v>0.26</v>
      </c>
      <c r="H41" s="37">
        <v>0.44</v>
      </c>
      <c r="I41" s="37">
        <v>0.28999999999999998</v>
      </c>
      <c r="J41" s="38">
        <v>0.09</v>
      </c>
      <c r="K41" s="22"/>
      <c r="L41" s="22"/>
      <c r="M41" s="22"/>
      <c r="N41" s="22"/>
      <c r="O41" s="22"/>
      <c r="P41" s="22"/>
    </row>
    <row r="42" spans="1:16" ht="39" customHeight="1">
      <c r="A42" s="22"/>
      <c r="B42" s="39"/>
      <c r="C42" s="1145" t="s">
        <v>531</v>
      </c>
      <c r="D42" s="1146"/>
      <c r="E42" s="1147"/>
      <c r="F42" s="36" t="s">
        <v>479</v>
      </c>
      <c r="G42" s="37" t="s">
        <v>532</v>
      </c>
      <c r="H42" s="37" t="s">
        <v>479</v>
      </c>
      <c r="I42" s="37" t="s">
        <v>479</v>
      </c>
      <c r="J42" s="38" t="s">
        <v>479</v>
      </c>
      <c r="K42" s="22"/>
      <c r="L42" s="22"/>
      <c r="M42" s="22"/>
      <c r="N42" s="22"/>
      <c r="O42" s="22"/>
      <c r="P42" s="22"/>
    </row>
    <row r="43" spans="1:16" ht="39" customHeight="1" thickBot="1">
      <c r="A43" s="22"/>
      <c r="B43" s="40"/>
      <c r="C43" s="1148" t="s">
        <v>533</v>
      </c>
      <c r="D43" s="1149"/>
      <c r="E43" s="1150"/>
      <c r="F43" s="41">
        <v>0.11</v>
      </c>
      <c r="G43" s="42">
        <v>0.09</v>
      </c>
      <c r="H43" s="42">
        <v>0.12</v>
      </c>
      <c r="I43" s="42">
        <v>0.09</v>
      </c>
      <c r="J43" s="43">
        <v>0.09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23"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10</v>
      </c>
      <c r="C45" s="1162"/>
      <c r="D45" s="58"/>
      <c r="E45" s="1167" t="s">
        <v>11</v>
      </c>
      <c r="F45" s="1167"/>
      <c r="G45" s="1167"/>
      <c r="H45" s="1167"/>
      <c r="I45" s="1167"/>
      <c r="J45" s="1168"/>
      <c r="K45" s="59">
        <v>4162</v>
      </c>
      <c r="L45" s="60">
        <v>4093</v>
      </c>
      <c r="M45" s="60">
        <v>4077</v>
      </c>
      <c r="N45" s="60">
        <v>4191</v>
      </c>
      <c r="O45" s="61">
        <v>4062</v>
      </c>
      <c r="P45" s="48"/>
      <c r="Q45" s="48"/>
      <c r="R45" s="48"/>
      <c r="S45" s="48"/>
      <c r="T45" s="48"/>
      <c r="U45" s="48"/>
    </row>
    <row r="46" spans="1:21" ht="30.75" customHeight="1">
      <c r="A46" s="48"/>
      <c r="B46" s="1163"/>
      <c r="C46" s="1164"/>
      <c r="D46" s="62"/>
      <c r="E46" s="1155" t="s">
        <v>12</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13</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14</v>
      </c>
      <c r="F48" s="1155"/>
      <c r="G48" s="1155"/>
      <c r="H48" s="1155"/>
      <c r="I48" s="1155"/>
      <c r="J48" s="1156"/>
      <c r="K48" s="63">
        <v>1152</v>
      </c>
      <c r="L48" s="64">
        <v>1222</v>
      </c>
      <c r="M48" s="64">
        <v>1247</v>
      </c>
      <c r="N48" s="64">
        <v>1276</v>
      </c>
      <c r="O48" s="65">
        <v>1295</v>
      </c>
      <c r="P48" s="48"/>
      <c r="Q48" s="48"/>
      <c r="R48" s="48"/>
      <c r="S48" s="48"/>
      <c r="T48" s="48"/>
      <c r="U48" s="48"/>
    </row>
    <row r="49" spans="1:21" ht="30.75" customHeight="1">
      <c r="A49" s="48"/>
      <c r="B49" s="1163"/>
      <c r="C49" s="1164"/>
      <c r="D49" s="62"/>
      <c r="E49" s="1155" t="s">
        <v>15</v>
      </c>
      <c r="F49" s="1155"/>
      <c r="G49" s="1155"/>
      <c r="H49" s="1155"/>
      <c r="I49" s="1155"/>
      <c r="J49" s="1156"/>
      <c r="K49" s="63">
        <v>395</v>
      </c>
      <c r="L49" s="64">
        <v>285</v>
      </c>
      <c r="M49" s="64">
        <v>366</v>
      </c>
      <c r="N49" s="64">
        <v>359</v>
      </c>
      <c r="O49" s="65">
        <v>441</v>
      </c>
      <c r="P49" s="48"/>
      <c r="Q49" s="48"/>
      <c r="R49" s="48"/>
      <c r="S49" s="48"/>
      <c r="T49" s="48"/>
      <c r="U49" s="48"/>
    </row>
    <row r="50" spans="1:21" ht="30.75" customHeight="1">
      <c r="A50" s="48"/>
      <c r="B50" s="1163"/>
      <c r="C50" s="1164"/>
      <c r="D50" s="62"/>
      <c r="E50" s="1155" t="s">
        <v>16</v>
      </c>
      <c r="F50" s="1155"/>
      <c r="G50" s="1155"/>
      <c r="H50" s="1155"/>
      <c r="I50" s="1155"/>
      <c r="J50" s="1156"/>
      <c r="K50" s="63">
        <v>14</v>
      </c>
      <c r="L50" s="64">
        <v>14</v>
      </c>
      <c r="M50" s="64">
        <v>13</v>
      </c>
      <c r="N50" s="64">
        <v>13</v>
      </c>
      <c r="O50" s="65">
        <v>3</v>
      </c>
      <c r="P50" s="48"/>
      <c r="Q50" s="48"/>
      <c r="R50" s="48"/>
      <c r="S50" s="48"/>
      <c r="T50" s="48"/>
      <c r="U50" s="48"/>
    </row>
    <row r="51" spans="1:21" ht="30.75" customHeight="1">
      <c r="A51" s="48"/>
      <c r="B51" s="1165"/>
      <c r="C51" s="1166"/>
      <c r="D51" s="66"/>
      <c r="E51" s="1155" t="s">
        <v>17</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18</v>
      </c>
      <c r="C52" s="1154"/>
      <c r="D52" s="66"/>
      <c r="E52" s="1155" t="s">
        <v>19</v>
      </c>
      <c r="F52" s="1155"/>
      <c r="G52" s="1155"/>
      <c r="H52" s="1155"/>
      <c r="I52" s="1155"/>
      <c r="J52" s="1156"/>
      <c r="K52" s="63">
        <v>3587</v>
      </c>
      <c r="L52" s="64">
        <v>3665</v>
      </c>
      <c r="M52" s="64">
        <v>3810</v>
      </c>
      <c r="N52" s="64">
        <v>4002</v>
      </c>
      <c r="O52" s="65">
        <v>4154</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2136</v>
      </c>
      <c r="L53" s="69">
        <v>1949</v>
      </c>
      <c r="M53" s="69">
        <v>1893</v>
      </c>
      <c r="N53" s="69">
        <v>1837</v>
      </c>
      <c r="O53" s="70">
        <v>1647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2016-04-12T02:12:52Z</cp:lastPrinted>
  <dcterms:created xsi:type="dcterms:W3CDTF">2016-02-15T01:48:48Z</dcterms:created>
  <dcterms:modified xsi:type="dcterms:W3CDTF">2016-05-30T06:18:04Z</dcterms:modified>
  <cp:category/>
</cp:coreProperties>
</file>