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40" windowHeight="5985" activeTab="0"/>
  </bookViews>
  <sheets>
    <sheet name="目次" sheetId="1" r:id="rId1"/>
    <sheet name="概要" sheetId="2" r:id="rId2"/>
    <sheet name="表１,表２,表３" sheetId="3" r:id="rId3"/>
    <sheet name="表４,表５" sheetId="4" r:id="rId4"/>
    <sheet name="統計表1" sheetId="5" r:id="rId5"/>
    <sheet name="統計表2" sheetId="6" r:id="rId6"/>
    <sheet name="統計表3 " sheetId="7" r:id="rId7"/>
    <sheet name="統計表4" sheetId="8" r:id="rId8"/>
  </sheets>
  <definedNames>
    <definedName name="_xlnm.Print_Area" localSheetId="6">'統計表3 '!$A$1:$L$75</definedName>
    <definedName name="_xlnm.Print_Area" localSheetId="7">'統計表4'!$A$1:$P$75</definedName>
    <definedName name="_xlnm.Print_Area" localSheetId="2">'表１,表２,表３'!$A$1:$H$53</definedName>
    <definedName name="_xlnm.Print_Titles" localSheetId="4">'統計表1'!$2:$4</definedName>
    <definedName name="_xlnm.Print_Titles" localSheetId="5">'統計表2'!$2:$3</definedName>
    <definedName name="_xlnm.Print_Titles" localSheetId="6">'統計表3 '!$2:$3</definedName>
    <definedName name="_xlnm.Print_Titles" localSheetId="7">'統計表4'!$2:$4</definedName>
  </definedNames>
  <calcPr fullCalcOnLoad="1"/>
</workbook>
</file>

<file path=xl/sharedStrings.xml><?xml version="1.0" encoding="utf-8"?>
<sst xmlns="http://schemas.openxmlformats.org/spreadsheetml/2006/main" count="564" uniqueCount="205">
  <si>
    <t>-</t>
  </si>
  <si>
    <t>　　　　（再掲）地域医療支援病院</t>
  </si>
  <si>
    <t>　　　　（再掲）療養病床を有する病院</t>
  </si>
  <si>
    <t>　　　　（再掲）感染症病床を有する病院</t>
  </si>
  <si>
    <t>　　　　（再掲）療養病床を有する一般診療所</t>
  </si>
  <si>
    <t>表１　施設の種類別にみた施設数</t>
  </si>
  <si>
    <t>　　　　精神科病院</t>
  </si>
  <si>
    <t>　　精神科病院</t>
  </si>
  <si>
    <t>平成２０年</t>
  </si>
  <si>
    <t>各年１０月１日現在</t>
  </si>
  <si>
    <t>平成２１年</t>
  </si>
  <si>
    <t>淡　路</t>
  </si>
  <si>
    <t>-</t>
  </si>
  <si>
    <t>丹　波</t>
  </si>
  <si>
    <t>但　馬</t>
  </si>
  <si>
    <t>西播磨</t>
  </si>
  <si>
    <t>中播磨</t>
  </si>
  <si>
    <t>北播磨</t>
  </si>
  <si>
    <t>東播磨</t>
  </si>
  <si>
    <t>阪神北</t>
  </si>
  <si>
    <t>阪神南</t>
  </si>
  <si>
    <t>神　戸</t>
  </si>
  <si>
    <t>総　数</t>
  </si>
  <si>
    <t>一般</t>
  </si>
  <si>
    <t>療養</t>
  </si>
  <si>
    <t>結核</t>
  </si>
  <si>
    <t>感染症</t>
  </si>
  <si>
    <t>精神</t>
  </si>
  <si>
    <t>総数</t>
  </si>
  <si>
    <t>区　　分</t>
  </si>
  <si>
    <t>表５　病院病床数（２次医療圏別）</t>
  </si>
  <si>
    <t>北播磨</t>
  </si>
  <si>
    <t>歯科
診療所</t>
  </si>
  <si>
    <t>一般
診療所</t>
  </si>
  <si>
    <t>病院</t>
  </si>
  <si>
    <t>歯科
診療所</t>
  </si>
  <si>
    <t>一般
診療所</t>
  </si>
  <si>
    <t>病院</t>
  </si>
  <si>
    <t>総数</t>
  </si>
  <si>
    <t>各年１0月１日現在</t>
  </si>
  <si>
    <t>表４　医療施設数（２次医療圏別）</t>
  </si>
  <si>
    <t>平成２２年</t>
  </si>
  <si>
    <t>平成２０年</t>
  </si>
  <si>
    <t>平成２１年</t>
  </si>
  <si>
    <t>平成２２年</t>
  </si>
  <si>
    <t>統計表１　医療施設数　（保健所、市町別）</t>
  </si>
  <si>
    <t>市区町</t>
  </si>
  <si>
    <t>一般診療所</t>
  </si>
  <si>
    <t>歯科
診療所</t>
  </si>
  <si>
    <t>精神科
病院</t>
  </si>
  <si>
    <t>結核
療養所</t>
  </si>
  <si>
    <t>一般病院</t>
  </si>
  <si>
    <t>有床</t>
  </si>
  <si>
    <t>無床</t>
  </si>
  <si>
    <t>（再掲）療養
病床有する</t>
  </si>
  <si>
    <t>総　数</t>
  </si>
  <si>
    <t>神戸市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</si>
  <si>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</si>
  <si>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</si>
  <si>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</si>
  <si>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</si>
  <si>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</si>
  <si>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</si>
  <si>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</si>
  <si>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</si>
  <si>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</si>
  <si>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阪神南</t>
  </si>
  <si>
    <t>　尼崎市</t>
  </si>
  <si>
    <t>尼崎市</t>
  </si>
  <si>
    <t>　西宮市</t>
  </si>
  <si>
    <t>西宮市</t>
  </si>
  <si>
    <t>　芦屋</t>
  </si>
  <si>
    <t>芦屋市</t>
  </si>
  <si>
    <t>阪神北</t>
  </si>
  <si>
    <t>　伊丹</t>
  </si>
  <si>
    <t>伊丹市</t>
  </si>
  <si>
    <t>川西市</t>
  </si>
  <si>
    <t>猪名川町</t>
  </si>
  <si>
    <t>　宝塚</t>
  </si>
  <si>
    <t>宝塚市</t>
  </si>
  <si>
    <t>三田市</t>
  </si>
  <si>
    <t>東播磨</t>
  </si>
  <si>
    <t>　明石</t>
  </si>
  <si>
    <t>明石市</t>
  </si>
  <si>
    <t>　加古川</t>
  </si>
  <si>
    <t>加古川市</t>
  </si>
  <si>
    <t>高砂市</t>
  </si>
  <si>
    <t>稲美町</t>
  </si>
  <si>
    <t>播磨町</t>
  </si>
  <si>
    <t>北播磨</t>
  </si>
  <si>
    <t>　加東</t>
  </si>
  <si>
    <t>西脇市</t>
  </si>
  <si>
    <t>三木市</t>
  </si>
  <si>
    <t>小野市</t>
  </si>
  <si>
    <t>加西市</t>
  </si>
  <si>
    <t>加東市</t>
  </si>
  <si>
    <t>多可町</t>
  </si>
  <si>
    <t>中播磨</t>
  </si>
  <si>
    <t>　姫路市</t>
  </si>
  <si>
    <t>姫路市</t>
  </si>
  <si>
    <t>　福崎</t>
  </si>
  <si>
    <t>市川町</t>
  </si>
  <si>
    <t>福崎町</t>
  </si>
  <si>
    <t>神河町</t>
  </si>
  <si>
    <t>西播磨</t>
  </si>
  <si>
    <t>　龍野</t>
  </si>
  <si>
    <t>宍粟市</t>
  </si>
  <si>
    <t>たつの市</t>
  </si>
  <si>
    <t>太子町</t>
  </si>
  <si>
    <t>佐用町</t>
  </si>
  <si>
    <t>　赤穂</t>
  </si>
  <si>
    <t>相生市</t>
  </si>
  <si>
    <t>赤穂市</t>
  </si>
  <si>
    <t>上郡町</t>
  </si>
  <si>
    <t>但馬</t>
  </si>
  <si>
    <t>　豊岡</t>
  </si>
  <si>
    <t>豊岡市</t>
  </si>
  <si>
    <t>香美町</t>
  </si>
  <si>
    <t>新温泉町</t>
  </si>
  <si>
    <t>　朝来</t>
  </si>
  <si>
    <t>養父市</t>
  </si>
  <si>
    <t>朝来市</t>
  </si>
  <si>
    <t>丹波</t>
  </si>
  <si>
    <t>　丹波</t>
  </si>
  <si>
    <t>篠山市</t>
  </si>
  <si>
    <t>丹波市</t>
  </si>
  <si>
    <t>淡路</t>
  </si>
  <si>
    <t>　洲本</t>
  </si>
  <si>
    <t>洲本市</t>
  </si>
  <si>
    <t>南あわじ市</t>
  </si>
  <si>
    <t>淡路市</t>
  </si>
  <si>
    <t>統計表２　病院病床数　（保健所、市町別）</t>
  </si>
  <si>
    <t>病床別</t>
  </si>
  <si>
    <t>精神科
 病院</t>
  </si>
  <si>
    <t>佐用町</t>
  </si>
  <si>
    <t>淡路市</t>
  </si>
  <si>
    <t>統計表３　医療施設数、人口１０万対施設数、1施設当たり人口（保健所、市町別）</t>
  </si>
  <si>
    <t>歯科診療所</t>
  </si>
  <si>
    <t>施設数</t>
  </si>
  <si>
    <t>人口
10万対
施設数</t>
  </si>
  <si>
    <t>1施設当
人口
単位百人</t>
  </si>
  <si>
    <t xml:space="preserve">   　</t>
  </si>
  <si>
    <t>統計表４　病床数及び人口１０万対病床数（保健所、市町別）</t>
  </si>
  <si>
    <t>病床数</t>
  </si>
  <si>
    <t>人口１０万対病床数</t>
  </si>
  <si>
    <t>　病院</t>
  </si>
  <si>
    <t>一般
診療所</t>
  </si>
  <si>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</si>
  <si>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</si>
  <si>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</si>
  <si>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</si>
  <si>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</si>
  <si>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</si>
  <si>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</si>
  <si>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</si>
  <si>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</si>
  <si>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</si>
  <si>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</si>
  <si>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</si>
  <si>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</si>
  <si>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</si>
  <si>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</si>
  <si>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</si>
  <si>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医療施設数、人口10万対施設数、１施設当たり人口（保健所、市町別）</t>
  </si>
  <si>
    <t>統計表４</t>
  </si>
  <si>
    <t>病床数及び人口10万対病床数（保健所、市町別）</t>
  </si>
  <si>
    <t>平成２３年医療施設調査</t>
  </si>
  <si>
    <t>区　　　　分</t>
  </si>
  <si>
    <t>施　　　設　　　数</t>
  </si>
  <si>
    <t>対平成２２年
増減数</t>
  </si>
  <si>
    <t>構成割合</t>
  </si>
  <si>
    <t>平成２３年</t>
  </si>
  <si>
    <t>　　一般病院</t>
  </si>
  <si>
    <t>一般診療所</t>
  </si>
  <si>
    <t>　　有床</t>
  </si>
  <si>
    <t>　　無床</t>
  </si>
  <si>
    <t>歯科診療所</t>
  </si>
  <si>
    <t>表２　病床の種類別にみた病床数</t>
  </si>
  <si>
    <t>病　　　床　　　数</t>
  </si>
  <si>
    <t>　　精神病床</t>
  </si>
  <si>
    <t>　　　　一般病院</t>
  </si>
  <si>
    <t>　　感染症病床</t>
  </si>
  <si>
    <t>　　結核病床</t>
  </si>
  <si>
    <t>　　　　結核療養所</t>
  </si>
  <si>
    <t>　　療養病床</t>
  </si>
  <si>
    <t>　　一般病床</t>
  </si>
  <si>
    <t>（再掲）療養病床</t>
  </si>
  <si>
    <t>表３　施設の種類別にみた１施設当たり病床数</t>
  </si>
  <si>
    <t>　　結核療養所</t>
  </si>
  <si>
    <t>一般診療所（有床診療所）</t>
  </si>
  <si>
    <t>平成２３年</t>
  </si>
  <si>
    <t>阪神南</t>
  </si>
  <si>
    <t>阪神北</t>
  </si>
  <si>
    <t>東播磨</t>
  </si>
  <si>
    <t>稲美町</t>
  </si>
  <si>
    <t>播磨町</t>
  </si>
  <si>
    <t>北播磨</t>
  </si>
  <si>
    <t>中播磨</t>
  </si>
  <si>
    <t>西播磨</t>
  </si>
  <si>
    <t>上郡町</t>
  </si>
  <si>
    <t>但馬</t>
  </si>
  <si>
    <t>丹波</t>
  </si>
  <si>
    <t>淡路</t>
  </si>
  <si>
    <t>人口
（H23.10.1）</t>
  </si>
  <si>
    <t xml:space="preserve"> 注：  人口の総数は総務省統計局「平成２３年１０月１日現在総務省推計人口（総人口）」
　　　　市町別については兵庫県統計課「平成２３年１０月１日現在推計人口」をそれぞれ用いた。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</si>
</sst>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#,##0_ "/>
    <numFmt numFmtId="179" formatCode="0.0"/>
    <numFmt numFmtId="180" formatCode="#,##0.0_);[Red]\(#,##0.0\)"/>
    <numFmt numFmtId="181" formatCode="0;&quot;△ &quot;0"/>
    <numFmt numFmtId="182" formatCode="0.0000000_ "/>
    <numFmt numFmtId="183" formatCode="0_ "/>
    <numFmt numFmtId="184" formatCode="_ * #,##0.0_ ;_ * \-#,##0.0_ ;_ * &quot;-&quot;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38" fontId="4" fillId="0" borderId="16" xfId="51" applyFont="1" applyFill="1" applyBorder="1" applyAlignment="1">
      <alignment horizontal="right" vertical="center"/>
    </xf>
    <xf numFmtId="38" fontId="4" fillId="0" borderId="18" xfId="51" applyFont="1" applyFill="1" applyBorder="1" applyAlignment="1">
      <alignment horizontal="right" vertical="center"/>
    </xf>
    <xf numFmtId="38" fontId="4" fillId="0" borderId="19" xfId="51" applyFont="1" applyFill="1" applyBorder="1" applyAlignment="1">
      <alignment horizontal="right" vertical="center"/>
    </xf>
    <xf numFmtId="38" fontId="2" fillId="0" borderId="16" xfId="51" applyFont="1" applyFill="1" applyBorder="1" applyAlignment="1">
      <alignment horizontal="right" vertical="center"/>
    </xf>
    <xf numFmtId="38" fontId="2" fillId="0" borderId="16" xfId="5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4" xfId="51" applyFont="1" applyFill="1" applyBorder="1" applyAlignment="1">
      <alignment horizontal="right" vertical="center"/>
    </xf>
    <xf numFmtId="38" fontId="4" fillId="0" borderId="20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2" fillId="0" borderId="14" xfId="51" applyFont="1" applyFill="1" applyBorder="1" applyAlignment="1">
      <alignment horizontal="right" vertical="center"/>
    </xf>
    <xf numFmtId="38" fontId="2" fillId="0" borderId="14" xfId="51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38" fontId="4" fillId="0" borderId="14" xfId="5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2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51" applyFont="1" applyFill="1" applyBorder="1" applyAlignment="1">
      <alignment vertical="center"/>
    </xf>
    <xf numFmtId="38" fontId="4" fillId="0" borderId="19" xfId="51" applyFont="1" applyFill="1" applyBorder="1" applyAlignment="1">
      <alignment vertical="center"/>
    </xf>
    <xf numFmtId="38" fontId="2" fillId="0" borderId="0" xfId="51" applyFont="1" applyFill="1" applyBorder="1" applyAlignment="1">
      <alignment vertical="center"/>
    </xf>
    <xf numFmtId="38" fontId="2" fillId="0" borderId="12" xfId="5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vertical="center"/>
      <protection/>
    </xf>
    <xf numFmtId="43" fontId="5" fillId="0" borderId="0" xfId="63" applyNumberFormat="1" applyFont="1" applyFill="1" applyAlignment="1">
      <alignment vertical="center"/>
      <protection/>
    </xf>
    <xf numFmtId="43" fontId="5" fillId="0" borderId="11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43" fontId="5" fillId="0" borderId="16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41" fontId="10" fillId="0" borderId="11" xfId="63" applyNumberFormat="1" applyFont="1" applyFill="1" applyBorder="1" applyAlignment="1">
      <alignment vertical="center"/>
      <protection/>
    </xf>
    <xf numFmtId="41" fontId="10" fillId="0" borderId="11" xfId="63" applyNumberFormat="1" applyFont="1" applyFill="1" applyBorder="1" applyAlignment="1">
      <alignment horizontal="right"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horizontal="left" vertical="center"/>
      <protection/>
    </xf>
    <xf numFmtId="41" fontId="10" fillId="0" borderId="13" xfId="63" applyNumberFormat="1" applyFont="1" applyFill="1" applyBorder="1" applyAlignment="1">
      <alignment vertical="center"/>
      <protection/>
    </xf>
    <xf numFmtId="41" fontId="10" fillId="0" borderId="13" xfId="63" applyNumberFormat="1" applyFont="1" applyFill="1" applyBorder="1" applyAlignment="1">
      <alignment horizontal="right" vertical="center"/>
      <protection/>
    </xf>
    <xf numFmtId="0" fontId="5" fillId="0" borderId="14" xfId="63" applyFont="1" applyFill="1" applyBorder="1" applyAlignment="1">
      <alignment vertical="center"/>
      <protection/>
    </xf>
    <xf numFmtId="41" fontId="10" fillId="0" borderId="14" xfId="63" applyNumberFormat="1" applyFont="1" applyFill="1" applyBorder="1" applyAlignment="1">
      <alignment vertical="center"/>
      <protection/>
    </xf>
    <xf numFmtId="41" fontId="5" fillId="0" borderId="14" xfId="63" applyNumberFormat="1" applyFont="1" applyFill="1" applyBorder="1" applyAlignment="1">
      <alignment horizontal="right" vertical="center"/>
      <protection/>
    </xf>
    <xf numFmtId="41" fontId="5" fillId="0" borderId="14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43" fontId="5" fillId="0" borderId="0" xfId="63" applyNumberFormat="1" applyFont="1" applyFill="1" applyBorder="1" applyAlignment="1">
      <alignment vertical="center" wrapText="1"/>
      <protection/>
    </xf>
    <xf numFmtId="43" fontId="5" fillId="0" borderId="0" xfId="63" applyNumberFormat="1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vertical="center"/>
      <protection/>
    </xf>
    <xf numFmtId="41" fontId="10" fillId="0" borderId="16" xfId="63" applyNumberFormat="1" applyFont="1" applyFill="1" applyBorder="1" applyAlignment="1">
      <alignment vertical="center"/>
      <protection/>
    </xf>
    <xf numFmtId="41" fontId="5" fillId="0" borderId="16" xfId="63" applyNumberFormat="1" applyFont="1" applyFill="1" applyBorder="1" applyAlignment="1">
      <alignment horizontal="right" vertical="center"/>
      <protection/>
    </xf>
    <xf numFmtId="41" fontId="5" fillId="0" borderId="16" xfId="63" applyNumberFormat="1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horizontal="left" vertical="center"/>
      <protection/>
    </xf>
    <xf numFmtId="0" fontId="5" fillId="0" borderId="21" xfId="63" applyFont="1" applyFill="1" applyBorder="1" applyAlignment="1">
      <alignment horizontal="left" vertical="center"/>
      <protection/>
    </xf>
    <xf numFmtId="0" fontId="5" fillId="0" borderId="21" xfId="63" applyFont="1" applyFill="1" applyBorder="1" applyAlignment="1">
      <alignment vertical="center"/>
      <protection/>
    </xf>
    <xf numFmtId="41" fontId="10" fillId="0" borderId="21" xfId="63" applyNumberFormat="1" applyFont="1" applyFill="1" applyBorder="1" applyAlignment="1">
      <alignment vertical="center"/>
      <protection/>
    </xf>
    <xf numFmtId="41" fontId="5" fillId="0" borderId="21" xfId="63" applyNumberFormat="1" applyFont="1" applyFill="1" applyBorder="1" applyAlignment="1">
      <alignment horizontal="right" vertical="center"/>
      <protection/>
    </xf>
    <xf numFmtId="41" fontId="5" fillId="0" borderId="21" xfId="63" applyNumberFormat="1" applyFont="1" applyFill="1" applyBorder="1" applyAlignment="1">
      <alignment vertical="center"/>
      <protection/>
    </xf>
    <xf numFmtId="0" fontId="5" fillId="0" borderId="22" xfId="63" applyFont="1" applyFill="1" applyBorder="1" applyAlignment="1">
      <alignment horizontal="left" vertical="center"/>
      <protection/>
    </xf>
    <xf numFmtId="0" fontId="5" fillId="0" borderId="22" xfId="63" applyFont="1" applyFill="1" applyBorder="1" applyAlignment="1">
      <alignment vertical="center"/>
      <protection/>
    </xf>
    <xf numFmtId="41" fontId="10" fillId="0" borderId="22" xfId="63" applyNumberFormat="1" applyFont="1" applyFill="1" applyBorder="1" applyAlignment="1">
      <alignment vertical="center"/>
      <protection/>
    </xf>
    <xf numFmtId="41" fontId="5" fillId="0" borderId="22" xfId="63" applyNumberFormat="1" applyFont="1" applyFill="1" applyBorder="1" applyAlignment="1">
      <alignment horizontal="right" vertical="center"/>
      <protection/>
    </xf>
    <xf numFmtId="41" fontId="5" fillId="0" borderId="22" xfId="63" applyNumberFormat="1" applyFont="1" applyFill="1" applyBorder="1" applyAlignment="1">
      <alignment vertical="center"/>
      <protection/>
    </xf>
    <xf numFmtId="0" fontId="9" fillId="0" borderId="14" xfId="63" applyFont="1" applyFill="1" applyBorder="1" applyAlignment="1">
      <alignment horizontal="left" vertical="center"/>
      <protection/>
    </xf>
    <xf numFmtId="41" fontId="10" fillId="0" borderId="14" xfId="63" applyNumberFormat="1" applyFont="1" applyFill="1" applyBorder="1" applyAlignment="1">
      <alignment horizontal="right" vertical="center"/>
      <protection/>
    </xf>
    <xf numFmtId="0" fontId="5" fillId="0" borderId="23" xfId="63" applyFont="1" applyFill="1" applyBorder="1" applyAlignment="1">
      <alignment vertical="center"/>
      <protection/>
    </xf>
    <xf numFmtId="41" fontId="10" fillId="0" borderId="23" xfId="63" applyNumberFormat="1" applyFont="1" applyFill="1" applyBorder="1" applyAlignment="1">
      <alignment vertical="center"/>
      <protection/>
    </xf>
    <xf numFmtId="41" fontId="10" fillId="0" borderId="23" xfId="63" applyNumberFormat="1" applyFont="1" applyFill="1" applyBorder="1" applyAlignment="1">
      <alignment horizontal="right" vertical="center"/>
      <protection/>
    </xf>
    <xf numFmtId="0" fontId="5" fillId="0" borderId="24" xfId="63" applyFont="1" applyFill="1" applyBorder="1" applyAlignment="1">
      <alignment vertical="center"/>
      <protection/>
    </xf>
    <xf numFmtId="41" fontId="10" fillId="0" borderId="24" xfId="63" applyNumberFormat="1" applyFont="1" applyFill="1" applyBorder="1" applyAlignment="1">
      <alignment vertical="center"/>
      <protection/>
    </xf>
    <xf numFmtId="41" fontId="5" fillId="0" borderId="24" xfId="63" applyNumberFormat="1" applyFont="1" applyFill="1" applyBorder="1" applyAlignment="1">
      <alignment horizontal="right" vertical="center"/>
      <protection/>
    </xf>
    <xf numFmtId="41" fontId="5" fillId="0" borderId="24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43" fontId="5" fillId="0" borderId="0" xfId="63" applyNumberFormat="1" applyFont="1" applyFill="1" applyAlignment="1">
      <alignment horizontal="right" vertical="center"/>
      <protection/>
    </xf>
    <xf numFmtId="43" fontId="5" fillId="0" borderId="11" xfId="63" applyNumberFormat="1" applyFont="1" applyFill="1" applyBorder="1" applyAlignment="1">
      <alignment horizontal="center" vertical="center" shrinkToFit="1"/>
      <protection/>
    </xf>
    <xf numFmtId="43" fontId="5" fillId="0" borderId="10" xfId="63" applyNumberFormat="1" applyFont="1" applyFill="1" applyBorder="1" applyAlignment="1">
      <alignment horizontal="center" vertical="center" shrinkToFit="1"/>
      <protection/>
    </xf>
    <xf numFmtId="0" fontId="5" fillId="0" borderId="0" xfId="63" applyFont="1" applyFill="1" applyAlignment="1">
      <alignment horizontal="center" vertical="center" shrinkToFit="1"/>
      <protection/>
    </xf>
    <xf numFmtId="41" fontId="10" fillId="0" borderId="10" xfId="63" applyNumberFormat="1" applyFont="1" applyFill="1" applyBorder="1" applyAlignment="1">
      <alignment horizontal="right" vertical="center"/>
      <protection/>
    </xf>
    <xf numFmtId="41" fontId="10" fillId="0" borderId="25" xfId="63" applyNumberFormat="1" applyFont="1" applyFill="1" applyBorder="1" applyAlignment="1">
      <alignment vertical="center"/>
      <protection/>
    </xf>
    <xf numFmtId="41" fontId="10" fillId="0" borderId="17" xfId="63" applyNumberFormat="1" applyFont="1" applyFill="1" applyBorder="1" applyAlignment="1">
      <alignment horizontal="right" vertical="center"/>
      <protection/>
    </xf>
    <xf numFmtId="41" fontId="10" fillId="0" borderId="26" xfId="63" applyNumberFormat="1" applyFont="1" applyFill="1" applyBorder="1" applyAlignment="1">
      <alignment vertical="center"/>
      <protection/>
    </xf>
    <xf numFmtId="41" fontId="5" fillId="0" borderId="12" xfId="63" applyNumberFormat="1" applyFont="1" applyFill="1" applyBorder="1" applyAlignment="1">
      <alignment horizontal="right" vertical="center"/>
      <protection/>
    </xf>
    <xf numFmtId="41" fontId="5" fillId="0" borderId="27" xfId="63" applyNumberFormat="1" applyFont="1" applyFill="1" applyBorder="1" applyAlignment="1">
      <alignment horizontal="right" vertical="center"/>
      <protection/>
    </xf>
    <xf numFmtId="41" fontId="5" fillId="0" borderId="27" xfId="63" applyNumberFormat="1" applyFont="1" applyFill="1" applyBorder="1" applyAlignment="1">
      <alignment vertical="center"/>
      <protection/>
    </xf>
    <xf numFmtId="41" fontId="5" fillId="0" borderId="15" xfId="63" applyNumberFormat="1" applyFont="1" applyFill="1" applyBorder="1" applyAlignment="1">
      <alignment horizontal="right" vertical="center"/>
      <protection/>
    </xf>
    <xf numFmtId="41" fontId="5" fillId="0" borderId="28" xfId="63" applyNumberFormat="1" applyFont="1" applyFill="1" applyBorder="1" applyAlignment="1">
      <alignment vertical="center"/>
      <protection/>
    </xf>
    <xf numFmtId="41" fontId="5" fillId="0" borderId="29" xfId="63" applyNumberFormat="1" applyFont="1" applyFill="1" applyBorder="1" applyAlignment="1">
      <alignment horizontal="right" vertical="center"/>
      <protection/>
    </xf>
    <xf numFmtId="41" fontId="5" fillId="0" borderId="30" xfId="63" applyNumberFormat="1" applyFont="1" applyFill="1" applyBorder="1" applyAlignment="1">
      <alignment horizontal="right" vertical="center"/>
      <protection/>
    </xf>
    <xf numFmtId="41" fontId="5" fillId="0" borderId="31" xfId="63" applyNumberFormat="1" applyFont="1" applyFill="1" applyBorder="1" applyAlignment="1">
      <alignment horizontal="right" vertical="center"/>
      <protection/>
    </xf>
    <xf numFmtId="41" fontId="5" fillId="0" borderId="32" xfId="63" applyNumberFormat="1" applyFont="1" applyFill="1" applyBorder="1" applyAlignment="1">
      <alignment horizontal="right" vertical="center"/>
      <protection/>
    </xf>
    <xf numFmtId="41" fontId="10" fillId="0" borderId="12" xfId="63" applyNumberFormat="1" applyFont="1" applyFill="1" applyBorder="1" applyAlignment="1">
      <alignment horizontal="right" vertical="center"/>
      <protection/>
    </xf>
    <xf numFmtId="41" fontId="10" fillId="0" borderId="27" xfId="63" applyNumberFormat="1" applyFont="1" applyFill="1" applyBorder="1" applyAlignment="1">
      <alignment horizontal="right" vertical="center"/>
      <protection/>
    </xf>
    <xf numFmtId="41" fontId="10" fillId="0" borderId="33" xfId="63" applyNumberFormat="1" applyFont="1" applyFill="1" applyBorder="1" applyAlignment="1">
      <alignment horizontal="right" vertical="center"/>
      <protection/>
    </xf>
    <xf numFmtId="41" fontId="10" fillId="0" borderId="34" xfId="63" applyNumberFormat="1" applyFont="1" applyFill="1" applyBorder="1" applyAlignment="1">
      <alignment horizontal="right" vertical="center"/>
      <protection/>
    </xf>
    <xf numFmtId="41" fontId="5" fillId="0" borderId="35" xfId="63" applyNumberFormat="1" applyFont="1" applyFill="1" applyBorder="1" applyAlignment="1">
      <alignment horizontal="right" vertical="center"/>
      <protection/>
    </xf>
    <xf numFmtId="41" fontId="5" fillId="0" borderId="36" xfId="63" applyNumberFormat="1" applyFont="1" applyFill="1" applyBorder="1" applyAlignment="1">
      <alignment horizontal="right" vertical="center"/>
      <protection/>
    </xf>
    <xf numFmtId="41" fontId="5" fillId="0" borderId="28" xfId="63" applyNumberFormat="1" applyFont="1" applyFill="1" applyBorder="1" applyAlignment="1">
      <alignment horizontal="right" vertical="center"/>
      <protection/>
    </xf>
    <xf numFmtId="41" fontId="10" fillId="0" borderId="26" xfId="63" applyNumberFormat="1" applyFont="1" applyFill="1" applyBorder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43" fontId="5" fillId="0" borderId="0" xfId="63" applyNumberFormat="1" applyFont="1" applyAlignment="1">
      <alignment vertical="center"/>
      <protection/>
    </xf>
    <xf numFmtId="184" fontId="5" fillId="0" borderId="0" xfId="63" applyNumberFormat="1" applyFont="1" applyAlignment="1">
      <alignment vertical="center"/>
      <protection/>
    </xf>
    <xf numFmtId="184" fontId="8" fillId="0" borderId="11" xfId="63" applyNumberFormat="1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 horizontal="center" vertical="center"/>
      <protection/>
    </xf>
    <xf numFmtId="41" fontId="5" fillId="0" borderId="11" xfId="63" applyNumberFormat="1" applyFont="1" applyFill="1" applyBorder="1" applyAlignment="1">
      <alignment vertical="center"/>
      <protection/>
    </xf>
    <xf numFmtId="184" fontId="10" fillId="0" borderId="11" xfId="63" applyNumberFormat="1" applyFont="1" applyFill="1" applyBorder="1" applyAlignment="1">
      <alignment vertical="center"/>
      <protection/>
    </xf>
    <xf numFmtId="41" fontId="5" fillId="0" borderId="13" xfId="63" applyNumberFormat="1" applyFont="1" applyFill="1" applyBorder="1" applyAlignment="1">
      <alignment vertical="center"/>
      <protection/>
    </xf>
    <xf numFmtId="184" fontId="10" fillId="0" borderId="13" xfId="63" applyNumberFormat="1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84" fontId="10" fillId="0" borderId="14" xfId="63" applyNumberFormat="1" applyFont="1" applyFill="1" applyBorder="1" applyAlignment="1">
      <alignment vertical="center"/>
      <protection/>
    </xf>
    <xf numFmtId="184" fontId="10" fillId="0" borderId="16" xfId="63" applyNumberFormat="1" applyFont="1" applyFill="1" applyBorder="1" applyAlignment="1">
      <alignment vertical="center"/>
      <protection/>
    </xf>
    <xf numFmtId="41" fontId="5" fillId="0" borderId="37" xfId="63" applyNumberFormat="1" applyFont="1" applyFill="1" applyBorder="1" applyAlignment="1">
      <alignment vertical="center"/>
      <protection/>
    </xf>
    <xf numFmtId="184" fontId="10" fillId="0" borderId="37" xfId="63" applyNumberFormat="1" applyFont="1" applyFill="1" applyBorder="1" applyAlignment="1">
      <alignment vertical="center"/>
      <protection/>
    </xf>
    <xf numFmtId="184" fontId="10" fillId="0" borderId="21" xfId="63" applyNumberFormat="1" applyFont="1" applyFill="1" applyBorder="1" applyAlignment="1">
      <alignment vertical="center"/>
      <protection/>
    </xf>
    <xf numFmtId="41" fontId="5" fillId="0" borderId="22" xfId="63" applyNumberFormat="1" applyFont="1" applyFill="1" applyBorder="1" applyAlignment="1">
      <alignment horizontal="center" vertical="center"/>
      <protection/>
    </xf>
    <xf numFmtId="184" fontId="10" fillId="0" borderId="22" xfId="63" applyNumberFormat="1" applyFont="1" applyFill="1" applyBorder="1" applyAlignment="1">
      <alignment vertical="center"/>
      <protection/>
    </xf>
    <xf numFmtId="41" fontId="5" fillId="0" borderId="23" xfId="63" applyNumberFormat="1" applyFont="1" applyFill="1" applyBorder="1" applyAlignment="1">
      <alignment vertical="center"/>
      <protection/>
    </xf>
    <xf numFmtId="184" fontId="10" fillId="0" borderId="23" xfId="63" applyNumberFormat="1" applyFont="1" applyFill="1" applyBorder="1" applyAlignment="1">
      <alignment vertical="center"/>
      <protection/>
    </xf>
    <xf numFmtId="184" fontId="10" fillId="0" borderId="24" xfId="63" applyNumberFormat="1" applyFont="1" applyFill="1" applyBorder="1" applyAlignment="1">
      <alignment vertical="center"/>
      <protection/>
    </xf>
    <xf numFmtId="0" fontId="9" fillId="0" borderId="37" xfId="63" applyFont="1" applyFill="1" applyBorder="1" applyAlignment="1">
      <alignment horizontal="left" vertical="center"/>
      <protection/>
    </xf>
    <xf numFmtId="0" fontId="5" fillId="0" borderId="37" xfId="63" applyFont="1" applyFill="1" applyBorder="1" applyAlignment="1">
      <alignment vertical="center"/>
      <protection/>
    </xf>
    <xf numFmtId="0" fontId="5" fillId="0" borderId="14" xfId="63" applyFont="1" applyFill="1" applyBorder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43" fontId="5" fillId="0" borderId="10" xfId="63" applyNumberFormat="1" applyFont="1" applyFill="1" applyBorder="1" applyAlignment="1">
      <alignment horizontal="center" vertical="center"/>
      <protection/>
    </xf>
    <xf numFmtId="43" fontId="5" fillId="0" borderId="38" xfId="63" applyNumberFormat="1" applyFont="1" applyFill="1" applyBorder="1" applyAlignment="1">
      <alignment horizontal="center" vertical="center"/>
      <protection/>
    </xf>
    <xf numFmtId="43" fontId="5" fillId="0" borderId="39" xfId="63" applyNumberFormat="1" applyFont="1" applyFill="1" applyBorder="1" applyAlignment="1">
      <alignment horizontal="center" vertical="center"/>
      <protection/>
    </xf>
    <xf numFmtId="43" fontId="5" fillId="0" borderId="11" xfId="63" applyNumberFormat="1" applyFont="1" applyFill="1" applyBorder="1" applyAlignment="1">
      <alignment horizontal="center" vertical="center"/>
      <protection/>
    </xf>
    <xf numFmtId="43" fontId="5" fillId="0" borderId="13" xfId="63" applyNumberFormat="1" applyFont="1" applyFill="1" applyBorder="1" applyAlignment="1">
      <alignment horizontal="center" vertical="center" wrapText="1"/>
      <protection/>
    </xf>
    <xf numFmtId="43" fontId="5" fillId="0" borderId="14" xfId="63" applyNumberFormat="1" applyFont="1" applyFill="1" applyBorder="1" applyAlignment="1">
      <alignment horizontal="center" vertical="center" wrapText="1"/>
      <protection/>
    </xf>
    <xf numFmtId="43" fontId="5" fillId="0" borderId="16" xfId="63" applyNumberFormat="1" applyFont="1" applyFill="1" applyBorder="1" applyAlignment="1">
      <alignment horizontal="center" vertical="center" wrapText="1"/>
      <protection/>
    </xf>
    <xf numFmtId="43" fontId="5" fillId="0" borderId="13" xfId="63" applyNumberFormat="1" applyFont="1" applyFill="1" applyBorder="1" applyAlignment="1">
      <alignment horizontal="center" vertical="center"/>
      <protection/>
    </xf>
    <xf numFmtId="43" fontId="5" fillId="0" borderId="16" xfId="63" applyNumberFormat="1" applyFont="1" applyFill="1" applyBorder="1" applyAlignment="1">
      <alignment horizontal="center" vertical="center"/>
      <protection/>
    </xf>
    <xf numFmtId="43" fontId="5" fillId="0" borderId="17" xfId="63" applyNumberFormat="1" applyFont="1" applyFill="1" applyBorder="1" applyAlignment="1">
      <alignment horizontal="center" vertical="center"/>
      <protection/>
    </xf>
    <xf numFmtId="43" fontId="5" fillId="0" borderId="15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43" fontId="5" fillId="0" borderId="26" xfId="63" applyNumberFormat="1" applyFont="1" applyFill="1" applyBorder="1" applyAlignment="1">
      <alignment horizontal="center" vertical="center" wrapText="1"/>
      <protection/>
    </xf>
    <xf numFmtId="43" fontId="5" fillId="0" borderId="28" xfId="63" applyNumberFormat="1" applyFont="1" applyFill="1" applyBorder="1" applyAlignment="1">
      <alignment horizontal="center" vertical="center"/>
      <protection/>
    </xf>
    <xf numFmtId="0" fontId="5" fillId="0" borderId="40" xfId="63" applyNumberFormat="1" applyFont="1" applyFill="1" applyBorder="1" applyAlignment="1">
      <alignment wrapText="1"/>
      <protection/>
    </xf>
    <xf numFmtId="0" fontId="5" fillId="0" borderId="40" xfId="63" applyNumberFormat="1" applyFont="1" applyFill="1" applyBorder="1" applyAlignment="1">
      <alignment/>
      <protection/>
    </xf>
    <xf numFmtId="0" fontId="5" fillId="0" borderId="0" xfId="63" applyNumberFormat="1" applyFont="1" applyFill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0" fillId="0" borderId="16" xfId="0" applyFont="1" applyFill="1" applyBorder="1" applyAlignment="1">
      <alignment horizontal="center" vertical="center"/>
    </xf>
    <xf numFmtId="176" fontId="4" fillId="0" borderId="14" xfId="43" applyNumberFormat="1" applyFont="1" applyFill="1" applyBorder="1" applyAlignment="1">
      <alignment vertical="center"/>
    </xf>
    <xf numFmtId="176" fontId="4" fillId="0" borderId="20" xfId="43" applyNumberFormat="1" applyFont="1" applyFill="1" applyBorder="1" applyAlignment="1">
      <alignment vertical="center"/>
    </xf>
    <xf numFmtId="176" fontId="4" fillId="0" borderId="16" xfId="43" applyNumberFormat="1" applyFont="1" applyFill="1" applyBorder="1" applyAlignment="1">
      <alignment vertical="center"/>
    </xf>
    <xf numFmtId="176" fontId="4" fillId="0" borderId="0" xfId="43" applyNumberFormat="1" applyFont="1" applyFill="1" applyBorder="1" applyAlignment="1">
      <alignment vertical="center"/>
    </xf>
    <xf numFmtId="176" fontId="4" fillId="0" borderId="13" xfId="43" applyNumberFormat="1" applyFont="1" applyFill="1" applyBorder="1" applyAlignment="1">
      <alignment vertical="center"/>
    </xf>
    <xf numFmtId="41" fontId="4" fillId="0" borderId="20" xfId="43" applyNumberFormat="1" applyFont="1" applyFill="1" applyBorder="1" applyAlignment="1">
      <alignment horizontal="right" vertical="center"/>
    </xf>
    <xf numFmtId="41" fontId="4" fillId="0" borderId="14" xfId="43" applyNumberFormat="1" applyFont="1" applyFill="1" applyBorder="1" applyAlignment="1">
      <alignment horizontal="right" vertical="center"/>
    </xf>
    <xf numFmtId="176" fontId="4" fillId="0" borderId="12" xfId="43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84" fontId="5" fillId="0" borderId="0" xfId="63" applyNumberFormat="1" applyFont="1" applyFill="1" applyAlignment="1">
      <alignment vertical="center"/>
      <protection/>
    </xf>
    <xf numFmtId="41" fontId="5" fillId="0" borderId="21" xfId="63" applyNumberFormat="1" applyFont="1" applyFill="1" applyBorder="1" applyAlignment="1">
      <alignment horizontal="center" vertical="center"/>
      <protection/>
    </xf>
    <xf numFmtId="43" fontId="5" fillId="0" borderId="13" xfId="63" applyNumberFormat="1" applyFont="1" applyFill="1" applyBorder="1" applyAlignment="1">
      <alignment vertical="center"/>
      <protection/>
    </xf>
    <xf numFmtId="43" fontId="5" fillId="0" borderId="11" xfId="63" applyNumberFormat="1" applyFont="1" applyFill="1" applyBorder="1" applyAlignment="1">
      <alignment vertical="center"/>
      <protection/>
    </xf>
    <xf numFmtId="43" fontId="5" fillId="0" borderId="11" xfId="63" applyNumberFormat="1" applyFont="1" applyFill="1" applyBorder="1" applyAlignment="1">
      <alignment horizontal="center" vertical="center" wrapText="1"/>
      <protection/>
    </xf>
    <xf numFmtId="184" fontId="5" fillId="0" borderId="11" xfId="63" applyNumberFormat="1" applyFont="1" applyFill="1" applyBorder="1" applyAlignment="1">
      <alignment horizontal="center" vertical="center" wrapText="1"/>
      <protection/>
    </xf>
    <xf numFmtId="184" fontId="5" fillId="0" borderId="16" xfId="63" applyNumberFormat="1" applyFont="1" applyFill="1" applyBorder="1" applyAlignment="1">
      <alignment horizontal="center" vertical="center"/>
      <protection/>
    </xf>
    <xf numFmtId="184" fontId="5" fillId="0" borderId="11" xfId="63" applyNumberFormat="1" applyFont="1" applyFill="1" applyBorder="1" applyAlignment="1">
      <alignment horizontal="center" vertical="center"/>
      <protection/>
    </xf>
    <xf numFmtId="41" fontId="10" fillId="0" borderId="17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 wrapText="1"/>
      <protection/>
    </xf>
    <xf numFmtId="0" fontId="9" fillId="0" borderId="0" xfId="63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right" vertical="center"/>
      <protection/>
    </xf>
    <xf numFmtId="41" fontId="5" fillId="0" borderId="13" xfId="63" applyNumberFormat="1" applyFont="1" applyFill="1" applyBorder="1" applyAlignment="1">
      <alignment horizontal="right" vertical="center"/>
      <protection/>
    </xf>
    <xf numFmtId="41" fontId="5" fillId="0" borderId="17" xfId="63" applyNumberFormat="1" applyFont="1" applyFill="1" applyBorder="1" applyAlignment="1">
      <alignment horizontal="righ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41" fontId="5" fillId="0" borderId="23" xfId="63" applyNumberFormat="1" applyFont="1" applyFill="1" applyBorder="1" applyAlignment="1">
      <alignment horizontal="right" vertical="center"/>
      <protection/>
    </xf>
    <xf numFmtId="41" fontId="5" fillId="0" borderId="33" xfId="63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8</xdr:col>
      <xdr:colOff>114300</xdr:colOff>
      <xdr:row>47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48640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85725</xdr:rowOff>
    </xdr:from>
    <xdr:to>
      <xdr:col>8</xdr:col>
      <xdr:colOff>123825</xdr:colOff>
      <xdr:row>90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486775"/>
          <a:ext cx="5486400" cy="701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3" max="3" width="59.50390625" style="0" bestFit="1" customWidth="1"/>
  </cols>
  <sheetData>
    <row r="2" spans="1:3" ht="20.25" customHeight="1">
      <c r="A2" s="158"/>
      <c r="B2" s="159" t="s">
        <v>166</v>
      </c>
      <c r="C2" s="159"/>
    </row>
    <row r="3" spans="1:3" ht="20.25" customHeight="1">
      <c r="A3" s="158"/>
      <c r="B3" s="158" t="s">
        <v>147</v>
      </c>
      <c r="C3" s="158"/>
    </row>
    <row r="4" spans="1:3" ht="20.25" customHeight="1">
      <c r="A4" s="158"/>
      <c r="B4" s="158" t="s">
        <v>148</v>
      </c>
      <c r="C4" s="158" t="s">
        <v>149</v>
      </c>
    </row>
    <row r="5" spans="1:3" ht="20.25" customHeight="1">
      <c r="A5" s="158"/>
      <c r="B5" s="158" t="s">
        <v>150</v>
      </c>
      <c r="C5" s="158" t="s">
        <v>151</v>
      </c>
    </row>
    <row r="6" spans="1:3" ht="20.25" customHeight="1">
      <c r="A6" s="158"/>
      <c r="B6" s="158" t="s">
        <v>152</v>
      </c>
      <c r="C6" s="158" t="s">
        <v>153</v>
      </c>
    </row>
    <row r="7" spans="1:3" ht="20.25" customHeight="1">
      <c r="A7" s="158"/>
      <c r="B7" s="158" t="s">
        <v>154</v>
      </c>
      <c r="C7" s="158" t="s">
        <v>155</v>
      </c>
    </row>
    <row r="8" spans="1:3" ht="20.25" customHeight="1">
      <c r="A8" s="158"/>
      <c r="B8" s="158" t="s">
        <v>156</v>
      </c>
      <c r="C8" s="158" t="s">
        <v>157</v>
      </c>
    </row>
    <row r="9" spans="1:3" ht="20.25" customHeight="1">
      <c r="A9" s="158"/>
      <c r="B9" s="158" t="s">
        <v>158</v>
      </c>
      <c r="C9" s="158" t="s">
        <v>159</v>
      </c>
    </row>
    <row r="10" spans="1:3" ht="20.25" customHeight="1">
      <c r="A10" s="158"/>
      <c r="B10" s="158" t="s">
        <v>160</v>
      </c>
      <c r="C10" s="158" t="s">
        <v>161</v>
      </c>
    </row>
    <row r="11" spans="1:3" ht="20.25" customHeight="1">
      <c r="A11" s="158"/>
      <c r="B11" s="158" t="s">
        <v>162</v>
      </c>
      <c r="C11" s="158" t="s">
        <v>163</v>
      </c>
    </row>
    <row r="12" spans="1:3" ht="20.25" customHeight="1">
      <c r="A12" s="158"/>
      <c r="B12" s="158" t="s">
        <v>164</v>
      </c>
      <c r="C12" s="158" t="s">
        <v>165</v>
      </c>
    </row>
    <row r="13" ht="13.5">
      <c r="B13" s="158"/>
    </row>
  </sheetData>
  <sheetProtection sheet="1" objects="1" scenarios="1"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/>
  <sheetProtection sheet="1" objects="1" scenarios="1"/>
  <printOptions/>
  <pageMargins left="0.7" right="0.7" top="0.75" bottom="0.75" header="0.3" footer="0.3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 customHeight="1"/>
  <cols>
    <col min="1" max="1" width="34.375" style="2" customWidth="1"/>
    <col min="2" max="2" width="10.50390625" style="2" customWidth="1"/>
    <col min="3" max="5" width="10.625" style="2" customWidth="1"/>
    <col min="6" max="6" width="11.625" style="2" customWidth="1"/>
    <col min="7" max="8" width="10.625" style="2" customWidth="1"/>
    <col min="9" max="9" width="9.00390625" style="2" customWidth="1"/>
    <col min="10" max="10" width="10.50390625" style="2" bestFit="1" customWidth="1"/>
    <col min="11" max="16384" width="9.00390625" style="2" customWidth="1"/>
  </cols>
  <sheetData>
    <row r="1" spans="1:8" ht="25.5" customHeight="1">
      <c r="A1" s="1" t="s">
        <v>5</v>
      </c>
      <c r="H1" s="33" t="s">
        <v>9</v>
      </c>
    </row>
    <row r="2" spans="1:8" ht="16.5" customHeight="1">
      <c r="A2" s="164" t="s">
        <v>167</v>
      </c>
      <c r="B2" s="160" t="s">
        <v>168</v>
      </c>
      <c r="C2" s="161"/>
      <c r="D2" s="161"/>
      <c r="E2" s="162"/>
      <c r="F2" s="167" t="s">
        <v>169</v>
      </c>
      <c r="G2" s="160" t="s">
        <v>170</v>
      </c>
      <c r="H2" s="163"/>
    </row>
    <row r="3" spans="1:8" ht="16.5" customHeight="1">
      <c r="A3" s="165"/>
      <c r="B3" s="4" t="s">
        <v>8</v>
      </c>
      <c r="C3" s="4" t="s">
        <v>10</v>
      </c>
      <c r="D3" s="4" t="s">
        <v>41</v>
      </c>
      <c r="E3" s="4" t="s">
        <v>171</v>
      </c>
      <c r="F3" s="199"/>
      <c r="G3" s="4" t="s">
        <v>41</v>
      </c>
      <c r="H3" s="4" t="s">
        <v>171</v>
      </c>
    </row>
    <row r="4" spans="1:8" ht="16.5" customHeight="1">
      <c r="A4" s="5" t="s">
        <v>28</v>
      </c>
      <c r="B4" s="6">
        <f>B6+B13+B18</f>
        <v>8178</v>
      </c>
      <c r="C4" s="6">
        <f>C6+C13+C18</f>
        <v>8234</v>
      </c>
      <c r="D4" s="6">
        <f>D6+D13+D18</f>
        <v>8263</v>
      </c>
      <c r="E4" s="6">
        <f>E6+E13+E18</f>
        <v>8281</v>
      </c>
      <c r="F4" s="7">
        <f>E4-D4</f>
        <v>18</v>
      </c>
      <c r="G4" s="200">
        <f>SUM(G6,G13,G18)</f>
        <v>1</v>
      </c>
      <c r="H4" s="200">
        <f>SUM(H6,H13,H18)</f>
        <v>1</v>
      </c>
    </row>
    <row r="5" spans="1:8" ht="16.5" customHeight="1">
      <c r="A5" s="5"/>
      <c r="B5" s="8"/>
      <c r="C5" s="8"/>
      <c r="D5" s="8"/>
      <c r="E5" s="8"/>
      <c r="F5" s="9"/>
      <c r="G5" s="10"/>
      <c r="H5" s="10"/>
    </row>
    <row r="6" spans="1:8" ht="16.5" customHeight="1">
      <c r="A6" s="5" t="s">
        <v>34</v>
      </c>
      <c r="B6" s="11">
        <f>SUM(B7:B8)</f>
        <v>353</v>
      </c>
      <c r="C6" s="11">
        <f>SUM(C7:C8)</f>
        <v>351</v>
      </c>
      <c r="D6" s="11">
        <f>SUM(D7:D8)</f>
        <v>349</v>
      </c>
      <c r="E6" s="11">
        <f>SUM(E7:E8)</f>
        <v>348</v>
      </c>
      <c r="F6" s="9">
        <f>E6-D6</f>
        <v>-1</v>
      </c>
      <c r="G6" s="201">
        <f>D6/D4</f>
        <v>0.04223647585622655</v>
      </c>
      <c r="H6" s="200">
        <f>E6/E4</f>
        <v>0.04202391015577829</v>
      </c>
    </row>
    <row r="7" spans="1:8" ht="16.5" customHeight="1">
      <c r="A7" s="5" t="s">
        <v>7</v>
      </c>
      <c r="B7" s="8">
        <v>32</v>
      </c>
      <c r="C7" s="8">
        <v>32</v>
      </c>
      <c r="D7" s="8">
        <v>32</v>
      </c>
      <c r="E7" s="8">
        <v>32</v>
      </c>
      <c r="F7" s="9">
        <f aca="true" t="shared" si="0" ref="F7:F20">E7-D7</f>
        <v>0</v>
      </c>
      <c r="G7" s="201">
        <f>D7/D4</f>
        <v>0.003872685465327363</v>
      </c>
      <c r="H7" s="200">
        <f>E7/E4</f>
        <v>0.0038642676005313367</v>
      </c>
    </row>
    <row r="8" spans="1:8" ht="16.5" customHeight="1">
      <c r="A8" s="5" t="s">
        <v>172</v>
      </c>
      <c r="B8" s="12">
        <v>321</v>
      </c>
      <c r="C8" s="12">
        <v>319</v>
      </c>
      <c r="D8" s="12">
        <v>317</v>
      </c>
      <c r="E8" s="12">
        <v>316</v>
      </c>
      <c r="F8" s="9">
        <f t="shared" si="0"/>
        <v>-1</v>
      </c>
      <c r="G8" s="201">
        <f>D8/D4</f>
        <v>0.03836379039089919</v>
      </c>
      <c r="H8" s="200">
        <f>E8/E4</f>
        <v>0.03815964255524695</v>
      </c>
    </row>
    <row r="9" spans="1:8" ht="16.5" customHeight="1">
      <c r="A9" s="13" t="s">
        <v>1</v>
      </c>
      <c r="B9" s="12">
        <v>2</v>
      </c>
      <c r="C9" s="12">
        <v>3</v>
      </c>
      <c r="D9" s="12">
        <v>8</v>
      </c>
      <c r="E9" s="12">
        <v>11</v>
      </c>
      <c r="F9" s="9">
        <f>E9-D9</f>
        <v>3</v>
      </c>
      <c r="G9" s="201">
        <f>D9/D4</f>
        <v>0.0009681713663318407</v>
      </c>
      <c r="H9" s="200">
        <f>E9/E4</f>
        <v>0.001328341987682647</v>
      </c>
    </row>
    <row r="10" spans="1:8" ht="16.5" customHeight="1">
      <c r="A10" s="13" t="s">
        <v>2</v>
      </c>
      <c r="B10" s="8">
        <v>164</v>
      </c>
      <c r="C10" s="8">
        <v>163</v>
      </c>
      <c r="D10" s="8">
        <v>161</v>
      </c>
      <c r="E10" s="8">
        <v>160</v>
      </c>
      <c r="F10" s="9">
        <f t="shared" si="0"/>
        <v>-1</v>
      </c>
      <c r="G10" s="201">
        <f>D10/D4</f>
        <v>0.019484448747428294</v>
      </c>
      <c r="H10" s="200">
        <f>E10/E4</f>
        <v>0.019321338002656684</v>
      </c>
    </row>
    <row r="11" spans="1:8" ht="16.5" customHeight="1">
      <c r="A11" s="13" t="s">
        <v>3</v>
      </c>
      <c r="B11" s="12">
        <v>9</v>
      </c>
      <c r="C11" s="12">
        <v>9</v>
      </c>
      <c r="D11" s="12">
        <v>9</v>
      </c>
      <c r="E11" s="12">
        <v>9</v>
      </c>
      <c r="F11" s="9">
        <f t="shared" si="0"/>
        <v>0</v>
      </c>
      <c r="G11" s="201">
        <f>D11/D4</f>
        <v>0.0010891927871233208</v>
      </c>
      <c r="H11" s="200">
        <f>E11/E4</f>
        <v>0.0010868252626494385</v>
      </c>
    </row>
    <row r="12" spans="1:8" ht="16.5" customHeight="1">
      <c r="A12" s="14"/>
      <c r="B12" s="8"/>
      <c r="C12" s="8"/>
      <c r="D12" s="8"/>
      <c r="E12" s="8"/>
      <c r="F12" s="9"/>
      <c r="G12" s="201"/>
      <c r="H12" s="200"/>
    </row>
    <row r="13" spans="1:8" ht="16.5" customHeight="1">
      <c r="A13" s="5" t="s">
        <v>173</v>
      </c>
      <c r="B13" s="6">
        <f>SUM(B14,B16)</f>
        <v>4908</v>
      </c>
      <c r="C13" s="6">
        <f>SUM(C14,C16)</f>
        <v>4936</v>
      </c>
      <c r="D13" s="6">
        <f>SUM(D14,D16)</f>
        <v>4951</v>
      </c>
      <c r="E13" s="6">
        <f>SUM(E14,E16)</f>
        <v>4967</v>
      </c>
      <c r="F13" s="9">
        <f t="shared" si="0"/>
        <v>16</v>
      </c>
      <c r="G13" s="201">
        <f>D13/D4</f>
        <v>0.5991770543386179</v>
      </c>
      <c r="H13" s="200">
        <f>E13/E4</f>
        <v>0.5998067866199734</v>
      </c>
    </row>
    <row r="14" spans="1:8" ht="16.5" customHeight="1">
      <c r="A14" s="5" t="s">
        <v>174</v>
      </c>
      <c r="B14" s="15">
        <v>343</v>
      </c>
      <c r="C14" s="15">
        <v>333</v>
      </c>
      <c r="D14" s="15">
        <v>314</v>
      </c>
      <c r="E14" s="15">
        <v>303</v>
      </c>
      <c r="F14" s="9">
        <f t="shared" si="0"/>
        <v>-11</v>
      </c>
      <c r="G14" s="201">
        <f>D14/D4</f>
        <v>0.03800072612852475</v>
      </c>
      <c r="H14" s="200">
        <f>E14/E4</f>
        <v>0.036589783842531094</v>
      </c>
    </row>
    <row r="15" spans="1:8" ht="16.5" customHeight="1">
      <c r="A15" s="13" t="s">
        <v>4</v>
      </c>
      <c r="B15" s="8">
        <v>52</v>
      </c>
      <c r="C15" s="8">
        <v>51</v>
      </c>
      <c r="D15" s="8">
        <v>45</v>
      </c>
      <c r="E15" s="8">
        <v>40</v>
      </c>
      <c r="F15" s="9">
        <f t="shared" si="0"/>
        <v>-5</v>
      </c>
      <c r="G15" s="201">
        <f>D15/D4</f>
        <v>0.005445963935616604</v>
      </c>
      <c r="H15" s="200">
        <f>E15/E4</f>
        <v>0.004830334500664171</v>
      </c>
    </row>
    <row r="16" spans="1:8" ht="16.5" customHeight="1">
      <c r="A16" s="5" t="s">
        <v>175</v>
      </c>
      <c r="B16" s="8">
        <v>4565</v>
      </c>
      <c r="C16" s="8">
        <v>4603</v>
      </c>
      <c r="D16" s="8">
        <v>4637</v>
      </c>
      <c r="E16" s="8">
        <v>4664</v>
      </c>
      <c r="F16" s="9">
        <f t="shared" si="0"/>
        <v>27</v>
      </c>
      <c r="G16" s="201">
        <f>D16/D4</f>
        <v>0.5611763282100932</v>
      </c>
      <c r="H16" s="200">
        <f>E16/E4</f>
        <v>0.5632170027774424</v>
      </c>
    </row>
    <row r="17" spans="1:8" ht="16.5" customHeight="1">
      <c r="A17" s="5"/>
      <c r="B17" s="8"/>
      <c r="C17" s="8"/>
      <c r="D17" s="8"/>
      <c r="E17" s="8"/>
      <c r="F17" s="9"/>
      <c r="G17" s="201"/>
      <c r="H17" s="200"/>
    </row>
    <row r="18" spans="1:8" ht="16.5" customHeight="1">
      <c r="A18" s="10" t="s">
        <v>176</v>
      </c>
      <c r="B18" s="11">
        <f>SUM(B19:B20)</f>
        <v>2917</v>
      </c>
      <c r="C18" s="11">
        <f>SUM(C19:C20)</f>
        <v>2947</v>
      </c>
      <c r="D18" s="11">
        <f>SUM(D19:D20)</f>
        <v>2963</v>
      </c>
      <c r="E18" s="11">
        <f>SUM(E19:E20)</f>
        <v>2966</v>
      </c>
      <c r="F18" s="9">
        <f t="shared" si="0"/>
        <v>3</v>
      </c>
      <c r="G18" s="201">
        <f>D18/D4</f>
        <v>0.3585864698051555</v>
      </c>
      <c r="H18" s="200">
        <f>E18/E4</f>
        <v>0.3581693032242483</v>
      </c>
    </row>
    <row r="19" spans="1:8" ht="16.5" customHeight="1">
      <c r="A19" s="5" t="s">
        <v>174</v>
      </c>
      <c r="B19" s="15">
        <v>4</v>
      </c>
      <c r="C19" s="15">
        <v>4</v>
      </c>
      <c r="D19" s="15">
        <v>4</v>
      </c>
      <c r="E19" s="15">
        <v>2</v>
      </c>
      <c r="F19" s="9">
        <f t="shared" si="0"/>
        <v>-2</v>
      </c>
      <c r="G19" s="201">
        <f>D19/D4</f>
        <v>0.00048408568316592036</v>
      </c>
      <c r="H19" s="200">
        <f>E19/E4</f>
        <v>0.00024151672503320854</v>
      </c>
    </row>
    <row r="20" spans="1:8" ht="16.5" customHeight="1">
      <c r="A20" s="16" t="s">
        <v>175</v>
      </c>
      <c r="B20" s="17">
        <v>2913</v>
      </c>
      <c r="C20" s="17">
        <v>2943</v>
      </c>
      <c r="D20" s="17">
        <v>2959</v>
      </c>
      <c r="E20" s="17">
        <v>2964</v>
      </c>
      <c r="F20" s="18">
        <f t="shared" si="0"/>
        <v>5</v>
      </c>
      <c r="G20" s="202">
        <f>D20/D4</f>
        <v>0.3581023841219896</v>
      </c>
      <c r="H20" s="202">
        <f>E20/E4</f>
        <v>0.3579277864992151</v>
      </c>
    </row>
    <row r="21" spans="1:8" ht="16.5" customHeight="1">
      <c r="A21" s="19"/>
      <c r="B21" s="20"/>
      <c r="C21" s="20"/>
      <c r="D21" s="20"/>
      <c r="E21" s="20"/>
      <c r="F21" s="21"/>
      <c r="G21" s="203"/>
      <c r="H21" s="203"/>
    </row>
    <row r="22" spans="1:8" ht="26.25" customHeight="1">
      <c r="A22" s="1" t="s">
        <v>177</v>
      </c>
      <c r="E22" s="20"/>
      <c r="H22" s="33" t="s">
        <v>9</v>
      </c>
    </row>
    <row r="23" spans="1:8" ht="16.5" customHeight="1">
      <c r="A23" s="166" t="s">
        <v>167</v>
      </c>
      <c r="B23" s="160" t="s">
        <v>178</v>
      </c>
      <c r="C23" s="161"/>
      <c r="D23" s="161"/>
      <c r="E23" s="162"/>
      <c r="F23" s="167" t="s">
        <v>169</v>
      </c>
      <c r="G23" s="160" t="s">
        <v>170</v>
      </c>
      <c r="H23" s="163"/>
    </row>
    <row r="24" spans="1:8" ht="16.5" customHeight="1">
      <c r="A24" s="165"/>
      <c r="B24" s="4" t="s">
        <v>8</v>
      </c>
      <c r="C24" s="4" t="s">
        <v>10</v>
      </c>
      <c r="D24" s="4" t="s">
        <v>41</v>
      </c>
      <c r="E24" s="4" t="s">
        <v>171</v>
      </c>
      <c r="F24" s="199"/>
      <c r="G24" s="4" t="s">
        <v>41</v>
      </c>
      <c r="H24" s="4" t="s">
        <v>171</v>
      </c>
    </row>
    <row r="25" spans="1:8" ht="16.5" customHeight="1">
      <c r="A25" s="22" t="s">
        <v>28</v>
      </c>
      <c r="B25" s="23">
        <f>B27+B41+B44</f>
        <v>68736</v>
      </c>
      <c r="C25" s="23">
        <f>C27+C41+C44</f>
        <v>68377</v>
      </c>
      <c r="D25" s="23">
        <f>D27+D41+D44</f>
        <v>67944</v>
      </c>
      <c r="E25" s="23">
        <f>E27+E41+E44</f>
        <v>67495</v>
      </c>
      <c r="F25" s="24">
        <f>SUM(E25-D25)</f>
        <v>-449</v>
      </c>
      <c r="G25" s="204">
        <f>SUM(G27,G41,G44)</f>
        <v>1</v>
      </c>
      <c r="H25" s="204">
        <f>SUM(H27,H41,H44)</f>
        <v>1</v>
      </c>
    </row>
    <row r="26" spans="1:8" ht="16.5" customHeight="1">
      <c r="A26" s="5"/>
      <c r="B26" s="8"/>
      <c r="C26" s="8"/>
      <c r="D26" s="8"/>
      <c r="E26" s="8"/>
      <c r="F26" s="9"/>
      <c r="G26" s="10"/>
      <c r="H26" s="10"/>
    </row>
    <row r="27" spans="1:8" ht="16.5" customHeight="1">
      <c r="A27" s="5" t="s">
        <v>34</v>
      </c>
      <c r="B27" s="11">
        <f>B28+B32+B34+B38+B39</f>
        <v>64760</v>
      </c>
      <c r="C27" s="11">
        <f>C28+C32+C34+C38+C39</f>
        <v>64474</v>
      </c>
      <c r="D27" s="11">
        <f>D28+D32+D34+D38+D39</f>
        <v>64215</v>
      </c>
      <c r="E27" s="11">
        <f>E28+E32+E34+E38+E39</f>
        <v>63890</v>
      </c>
      <c r="F27" s="24">
        <f>SUM(E27-D27)</f>
        <v>-325</v>
      </c>
      <c r="G27" s="201">
        <f>D27/D25</f>
        <v>0.9451165665842458</v>
      </c>
      <c r="H27" s="200">
        <f>E27/E25</f>
        <v>0.9465886361952737</v>
      </c>
    </row>
    <row r="28" spans="1:8" ht="16.5" customHeight="1">
      <c r="A28" s="5" t="s">
        <v>179</v>
      </c>
      <c r="B28" s="15">
        <v>11830</v>
      </c>
      <c r="C28" s="15">
        <v>11776</v>
      </c>
      <c r="D28" s="15">
        <v>11776</v>
      </c>
      <c r="E28" s="15">
        <v>11758</v>
      </c>
      <c r="F28" s="24">
        <f>SUM(E28-D28)</f>
        <v>-18</v>
      </c>
      <c r="G28" s="201">
        <f>D28/D25</f>
        <v>0.17331920405039444</v>
      </c>
      <c r="H28" s="200">
        <f>E28/E25</f>
        <v>0.17420549670345953</v>
      </c>
    </row>
    <row r="29" spans="1:8" ht="16.5" customHeight="1">
      <c r="A29" s="5" t="s">
        <v>6</v>
      </c>
      <c r="B29" s="15">
        <v>10082</v>
      </c>
      <c r="C29" s="15">
        <v>10028</v>
      </c>
      <c r="D29" s="15">
        <v>10028</v>
      </c>
      <c r="E29" s="15">
        <v>10025</v>
      </c>
      <c r="F29" s="24">
        <f>SUM(E29-D29)</f>
        <v>-3</v>
      </c>
      <c r="G29" s="201">
        <f>D29/D25</f>
        <v>0.14759213469916402</v>
      </c>
      <c r="H29" s="200">
        <f>E29/E25</f>
        <v>0.14852952070523742</v>
      </c>
    </row>
    <row r="30" spans="1:8" ht="16.5" customHeight="1">
      <c r="A30" s="5" t="s">
        <v>180</v>
      </c>
      <c r="B30" s="11">
        <f>SUM(B28-B29)</f>
        <v>1748</v>
      </c>
      <c r="C30" s="11">
        <f>SUM(C28-C29)</f>
        <v>1748</v>
      </c>
      <c r="D30" s="11">
        <f>SUM(D28-D29)</f>
        <v>1748</v>
      </c>
      <c r="E30" s="11">
        <f>SUM(E28-E29)</f>
        <v>1733</v>
      </c>
      <c r="F30" s="24">
        <f>SUM(E30-D30)</f>
        <v>-15</v>
      </c>
      <c r="G30" s="201">
        <f>D30/D25</f>
        <v>0.025727069351230425</v>
      </c>
      <c r="H30" s="200">
        <f>E30/E25</f>
        <v>0.025675975998222092</v>
      </c>
    </row>
    <row r="31" spans="1:8" ht="16.5" customHeight="1">
      <c r="A31" s="5"/>
      <c r="B31" s="8"/>
      <c r="C31" s="8"/>
      <c r="D31" s="8"/>
      <c r="E31" s="8"/>
      <c r="F31" s="9"/>
      <c r="G31" s="200"/>
      <c r="H31" s="200"/>
    </row>
    <row r="32" spans="1:8" ht="16.5" customHeight="1">
      <c r="A32" s="5" t="s">
        <v>181</v>
      </c>
      <c r="B32" s="8">
        <v>52</v>
      </c>
      <c r="C32" s="8">
        <v>52</v>
      </c>
      <c r="D32" s="8">
        <v>54</v>
      </c>
      <c r="E32" s="8">
        <v>54</v>
      </c>
      <c r="F32" s="24">
        <f>SUM(E32-D32)</f>
        <v>0</v>
      </c>
      <c r="G32" s="201">
        <f>D32/D25</f>
        <v>0.0007947721653126104</v>
      </c>
      <c r="H32" s="200">
        <f>E32/E25</f>
        <v>0.0008000592636491592</v>
      </c>
    </row>
    <row r="33" spans="1:8" ht="16.5" customHeight="1">
      <c r="A33" s="5"/>
      <c r="B33" s="15"/>
      <c r="C33" s="15"/>
      <c r="D33" s="15"/>
      <c r="E33" s="15"/>
      <c r="F33" s="9"/>
      <c r="G33" s="201"/>
      <c r="H33" s="200"/>
    </row>
    <row r="34" spans="1:8" ht="16.5" customHeight="1">
      <c r="A34" s="5" t="s">
        <v>182</v>
      </c>
      <c r="B34" s="6">
        <f>B36</f>
        <v>391</v>
      </c>
      <c r="C34" s="6">
        <f>C36</f>
        <v>343</v>
      </c>
      <c r="D34" s="6">
        <f>D36</f>
        <v>343</v>
      </c>
      <c r="E34" s="6">
        <f>E36</f>
        <v>343</v>
      </c>
      <c r="F34" s="24">
        <f>SUM(E34-D34)</f>
        <v>0</v>
      </c>
      <c r="G34" s="201">
        <f>D34/D25</f>
        <v>0.00504827505004121</v>
      </c>
      <c r="H34" s="200">
        <f>E34/E25</f>
        <v>0.005081857915401141</v>
      </c>
    </row>
    <row r="35" spans="1:8" ht="16.5" customHeight="1">
      <c r="A35" s="5" t="s">
        <v>183</v>
      </c>
      <c r="B35" s="25">
        <v>0</v>
      </c>
      <c r="C35" s="25">
        <v>0</v>
      </c>
      <c r="D35" s="25">
        <v>0</v>
      </c>
      <c r="E35" s="25">
        <v>0</v>
      </c>
      <c r="F35" s="24" t="s">
        <v>0</v>
      </c>
      <c r="G35" s="205" t="s">
        <v>0</v>
      </c>
      <c r="H35" s="206" t="s">
        <v>0</v>
      </c>
    </row>
    <row r="36" spans="1:8" ht="16.5" customHeight="1">
      <c r="A36" s="5" t="s">
        <v>180</v>
      </c>
      <c r="B36" s="8">
        <v>391</v>
      </c>
      <c r="C36" s="8">
        <v>343</v>
      </c>
      <c r="D36" s="8">
        <v>343</v>
      </c>
      <c r="E36" s="8">
        <v>343</v>
      </c>
      <c r="F36" s="24">
        <f>SUM(E36-D36)</f>
        <v>0</v>
      </c>
      <c r="G36" s="201">
        <f>D36/D25</f>
        <v>0.00504827505004121</v>
      </c>
      <c r="H36" s="200">
        <f>E36/E25</f>
        <v>0.005081857915401141</v>
      </c>
    </row>
    <row r="37" spans="1:8" ht="16.5" customHeight="1">
      <c r="A37" s="5"/>
      <c r="B37" s="8"/>
      <c r="C37" s="8"/>
      <c r="D37" s="8"/>
      <c r="E37" s="8"/>
      <c r="F37" s="9"/>
      <c r="G37" s="200"/>
      <c r="H37" s="200"/>
    </row>
    <row r="38" spans="1:8" ht="16.5" customHeight="1">
      <c r="A38" s="5" t="s">
        <v>184</v>
      </c>
      <c r="B38" s="8">
        <v>14263</v>
      </c>
      <c r="C38" s="8">
        <v>14192</v>
      </c>
      <c r="D38" s="8">
        <v>14046</v>
      </c>
      <c r="E38" s="8">
        <v>13911</v>
      </c>
      <c r="F38" s="24">
        <f>SUM(E38-D38)</f>
        <v>-135</v>
      </c>
      <c r="G38" s="201">
        <f>D38/D25</f>
        <v>0.20672907099964677</v>
      </c>
      <c r="H38" s="200">
        <f>E38/E25</f>
        <v>0.20610415586339728</v>
      </c>
    </row>
    <row r="39" spans="1:8" ht="16.5" customHeight="1">
      <c r="A39" s="5" t="s">
        <v>185</v>
      </c>
      <c r="B39" s="8">
        <v>38224</v>
      </c>
      <c r="C39" s="8">
        <v>38111</v>
      </c>
      <c r="D39" s="8">
        <v>37996</v>
      </c>
      <c r="E39" s="8">
        <v>37824</v>
      </c>
      <c r="F39" s="24">
        <f>SUM(E39-D39)</f>
        <v>-172</v>
      </c>
      <c r="G39" s="201">
        <f>D39/D25</f>
        <v>0.5592252443188508</v>
      </c>
      <c r="H39" s="200">
        <f>E39/E25</f>
        <v>0.5603970664493666</v>
      </c>
    </row>
    <row r="40" spans="1:8" ht="16.5" customHeight="1">
      <c r="A40" s="5"/>
      <c r="B40" s="8"/>
      <c r="C40" s="8"/>
      <c r="D40" s="8"/>
      <c r="E40" s="8"/>
      <c r="F40" s="26"/>
      <c r="G40" s="27"/>
      <c r="H40" s="14"/>
    </row>
    <row r="41" spans="1:8" ht="16.5" customHeight="1">
      <c r="A41" s="5" t="s">
        <v>173</v>
      </c>
      <c r="B41" s="8">
        <v>3969</v>
      </c>
      <c r="C41" s="8">
        <v>3896</v>
      </c>
      <c r="D41" s="8">
        <v>3722</v>
      </c>
      <c r="E41" s="8">
        <v>3601</v>
      </c>
      <c r="F41" s="24">
        <f>SUM(E41-D41)</f>
        <v>-121</v>
      </c>
      <c r="G41" s="201">
        <f>D41/D25</f>
        <v>0.054780407394324736</v>
      </c>
      <c r="H41" s="200">
        <f>E41/E25</f>
        <v>0.05335210015556708</v>
      </c>
    </row>
    <row r="42" spans="1:8" ht="16.5" customHeight="1">
      <c r="A42" s="28" t="s">
        <v>186</v>
      </c>
      <c r="B42" s="8">
        <v>535</v>
      </c>
      <c r="C42" s="8">
        <v>530</v>
      </c>
      <c r="D42" s="8">
        <v>476</v>
      </c>
      <c r="E42" s="8">
        <v>436</v>
      </c>
      <c r="F42" s="24">
        <f>SUM(E42-D42)</f>
        <v>-40</v>
      </c>
      <c r="G42" s="201">
        <f>D42/D25</f>
        <v>0.007005769457200047</v>
      </c>
      <c r="H42" s="200">
        <f>E42/E25</f>
        <v>0.00645973775835247</v>
      </c>
    </row>
    <row r="43" spans="1:8" ht="16.5" customHeight="1">
      <c r="A43" s="29"/>
      <c r="B43" s="15"/>
      <c r="C43" s="15"/>
      <c r="D43" s="15"/>
      <c r="E43" s="15"/>
      <c r="F43" s="30"/>
      <c r="G43" s="207"/>
      <c r="H43" s="200"/>
    </row>
    <row r="44" spans="1:8" ht="16.5" customHeight="1">
      <c r="A44" s="5" t="s">
        <v>176</v>
      </c>
      <c r="B44" s="15">
        <v>7</v>
      </c>
      <c r="C44" s="15">
        <v>7</v>
      </c>
      <c r="D44" s="15">
        <v>7</v>
      </c>
      <c r="E44" s="15">
        <v>4</v>
      </c>
      <c r="F44" s="24">
        <f>SUM(E44-D44)</f>
        <v>-3</v>
      </c>
      <c r="G44" s="201">
        <f>D44/D25</f>
        <v>0.00010302602142941246</v>
      </c>
      <c r="H44" s="200">
        <f>E44/E25</f>
        <v>5.9263649159196976E-05</v>
      </c>
    </row>
    <row r="45" spans="1:8" s="209" customFormat="1" ht="16.5" customHeight="1">
      <c r="A45" s="208"/>
      <c r="B45" s="208"/>
      <c r="C45" s="208"/>
      <c r="D45" s="208"/>
      <c r="E45" s="208"/>
      <c r="F45" s="208"/>
      <c r="G45" s="208"/>
      <c r="H45" s="208"/>
    </row>
    <row r="46" spans="1:5" ht="26.25" customHeight="1">
      <c r="A46" s="1" t="s">
        <v>187</v>
      </c>
      <c r="E46" s="33" t="s">
        <v>9</v>
      </c>
    </row>
    <row r="47" spans="1:5" ht="16.5" customHeight="1">
      <c r="A47" s="3" t="s">
        <v>167</v>
      </c>
      <c r="B47" s="4" t="s">
        <v>8</v>
      </c>
      <c r="C47" s="4" t="s">
        <v>10</v>
      </c>
      <c r="D47" s="4" t="s">
        <v>41</v>
      </c>
      <c r="E47" s="4" t="s">
        <v>171</v>
      </c>
    </row>
    <row r="48" spans="1:5" ht="16.5" customHeight="1">
      <c r="A48" s="5" t="s">
        <v>34</v>
      </c>
      <c r="B48" s="31">
        <v>184.1</v>
      </c>
      <c r="C48" s="31">
        <f>SUM(C27/C6)</f>
        <v>183.6866096866097</v>
      </c>
      <c r="D48" s="31">
        <f>SUM(D27/D6)</f>
        <v>183.9971346704871</v>
      </c>
      <c r="E48" s="31">
        <f>SUM(E27/E6)</f>
        <v>183.59195402298852</v>
      </c>
    </row>
    <row r="49" spans="1:5" ht="16.5" customHeight="1">
      <c r="A49" s="5" t="s">
        <v>7</v>
      </c>
      <c r="B49" s="31">
        <v>316.7</v>
      </c>
      <c r="C49" s="31">
        <f>SUM(C29/C7)</f>
        <v>313.375</v>
      </c>
      <c r="D49" s="31">
        <f>SUM(D29/D7)</f>
        <v>313.375</v>
      </c>
      <c r="E49" s="31">
        <f>SUM(E29/E7)</f>
        <v>313.28125</v>
      </c>
    </row>
    <row r="50" spans="1:5" ht="16.5" customHeight="1">
      <c r="A50" s="5" t="s">
        <v>188</v>
      </c>
      <c r="B50" s="31">
        <v>0</v>
      </c>
      <c r="C50" s="31">
        <v>0</v>
      </c>
      <c r="D50" s="31">
        <v>0</v>
      </c>
      <c r="E50" s="31">
        <v>0</v>
      </c>
    </row>
    <row r="51" spans="1:5" ht="16.5" customHeight="1">
      <c r="A51" s="5" t="s">
        <v>172</v>
      </c>
      <c r="B51" s="31">
        <v>170.8</v>
      </c>
      <c r="C51" s="31">
        <f>SUM(C27-C29)/C8</f>
        <v>170.6771159874608</v>
      </c>
      <c r="D51" s="31">
        <f>SUM(D27-D29)/D8</f>
        <v>170.93690851735016</v>
      </c>
      <c r="E51" s="31">
        <f>SUM(E27-E29)/E8</f>
        <v>170.45886075949366</v>
      </c>
    </row>
    <row r="52" spans="1:5" ht="16.5" customHeight="1">
      <c r="A52" s="5"/>
      <c r="B52" s="31"/>
      <c r="C52" s="31"/>
      <c r="D52" s="31"/>
      <c r="E52" s="31"/>
    </row>
    <row r="53" spans="1:5" ht="16.5" customHeight="1">
      <c r="A53" s="16" t="s">
        <v>189</v>
      </c>
      <c r="B53" s="32">
        <v>11.1</v>
      </c>
      <c r="C53" s="32">
        <f>SUM(C41/C14)</f>
        <v>11.6996996996997</v>
      </c>
      <c r="D53" s="32">
        <f>SUM(D41/D14)</f>
        <v>11.853503184713375</v>
      </c>
      <c r="E53" s="32">
        <f>SUM(E41/E14)</f>
        <v>11.884488448844884</v>
      </c>
    </row>
  </sheetData>
  <sheetProtection sheet="1" objects="1" scenarios="1"/>
  <mergeCells count="9">
    <mergeCell ref="A45:H45"/>
    <mergeCell ref="A2:A3"/>
    <mergeCell ref="B2:E2"/>
    <mergeCell ref="F2:F3"/>
    <mergeCell ref="G2:H2"/>
    <mergeCell ref="A23:A24"/>
    <mergeCell ref="B23:E23"/>
    <mergeCell ref="F23:F24"/>
    <mergeCell ref="G23:H23"/>
  </mergeCells>
  <printOptions/>
  <pageMargins left="0.7874015748031497" right="0.5905511811023623" top="0.5905511811023623" bottom="0.5905511811023623" header="0.5118110236220472" footer="0.1968503937007874"/>
  <pageSetup firstPageNumber="3" useFirstPageNumber="1"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2.625" style="2" customWidth="1"/>
    <col min="2" max="10" width="7.875" style="2" customWidth="1"/>
    <col min="11" max="11" width="7.875" style="34" customWidth="1"/>
    <col min="12" max="17" width="7.875" style="2" customWidth="1"/>
    <col min="18" max="18" width="8.00390625" style="2" customWidth="1"/>
    <col min="19" max="24" width="7.00390625" style="2" customWidth="1"/>
    <col min="25" max="16384" width="9.00390625" style="2" customWidth="1"/>
  </cols>
  <sheetData>
    <row r="1" spans="1:17" ht="30" customHeight="1">
      <c r="A1" s="61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3" t="s">
        <v>39</v>
      </c>
    </row>
    <row r="2" spans="1:17" ht="30" customHeight="1">
      <c r="A2" s="166" t="s">
        <v>29</v>
      </c>
      <c r="B2" s="160" t="s">
        <v>42</v>
      </c>
      <c r="C2" s="175"/>
      <c r="D2" s="175"/>
      <c r="E2" s="163"/>
      <c r="F2" s="160" t="s">
        <v>43</v>
      </c>
      <c r="G2" s="175"/>
      <c r="H2" s="175"/>
      <c r="I2" s="163"/>
      <c r="J2" s="160" t="s">
        <v>41</v>
      </c>
      <c r="K2" s="175"/>
      <c r="L2" s="175"/>
      <c r="M2" s="163"/>
      <c r="N2" s="160" t="s">
        <v>171</v>
      </c>
      <c r="O2" s="175"/>
      <c r="P2" s="175"/>
      <c r="Q2" s="163"/>
    </row>
    <row r="3" spans="1:17" ht="30" customHeight="1">
      <c r="A3" s="174"/>
      <c r="B3" s="166" t="s">
        <v>38</v>
      </c>
      <c r="C3" s="166" t="s">
        <v>37</v>
      </c>
      <c r="D3" s="168" t="s">
        <v>36</v>
      </c>
      <c r="E3" s="168" t="s">
        <v>35</v>
      </c>
      <c r="F3" s="166" t="s">
        <v>38</v>
      </c>
      <c r="G3" s="166" t="s">
        <v>37</v>
      </c>
      <c r="H3" s="168" t="s">
        <v>36</v>
      </c>
      <c r="I3" s="168" t="s">
        <v>35</v>
      </c>
      <c r="J3" s="166" t="s">
        <v>38</v>
      </c>
      <c r="K3" s="166" t="s">
        <v>37</v>
      </c>
      <c r="L3" s="168" t="s">
        <v>36</v>
      </c>
      <c r="M3" s="168" t="s">
        <v>35</v>
      </c>
      <c r="N3" s="166" t="s">
        <v>28</v>
      </c>
      <c r="O3" s="166" t="s">
        <v>34</v>
      </c>
      <c r="P3" s="168" t="s">
        <v>33</v>
      </c>
      <c r="Q3" s="168" t="s">
        <v>32</v>
      </c>
    </row>
    <row r="4" spans="1:17" ht="30" customHeight="1">
      <c r="A4" s="165"/>
      <c r="B4" s="169"/>
      <c r="C4" s="169"/>
      <c r="D4" s="170"/>
      <c r="E4" s="170"/>
      <c r="F4" s="169"/>
      <c r="G4" s="169"/>
      <c r="H4" s="170"/>
      <c r="I4" s="170"/>
      <c r="J4" s="169"/>
      <c r="K4" s="169"/>
      <c r="L4" s="169"/>
      <c r="M4" s="169"/>
      <c r="N4" s="169"/>
      <c r="O4" s="169"/>
      <c r="P4" s="169"/>
      <c r="Q4" s="169"/>
    </row>
    <row r="5" spans="1:17" ht="30" customHeight="1">
      <c r="A5" s="28" t="s">
        <v>22</v>
      </c>
      <c r="B5" s="45">
        <f aca="true" t="shared" si="0" ref="B5:Q5">SUM(B7:B16)</f>
        <v>8178</v>
      </c>
      <c r="C5" s="45">
        <f t="shared" si="0"/>
        <v>353</v>
      </c>
      <c r="D5" s="45">
        <f t="shared" si="0"/>
        <v>4908</v>
      </c>
      <c r="E5" s="45">
        <f t="shared" si="0"/>
        <v>2917</v>
      </c>
      <c r="F5" s="45">
        <f t="shared" si="0"/>
        <v>8234</v>
      </c>
      <c r="G5" s="45">
        <f t="shared" si="0"/>
        <v>351</v>
      </c>
      <c r="H5" s="45">
        <f t="shared" si="0"/>
        <v>4936</v>
      </c>
      <c r="I5" s="45">
        <f t="shared" si="0"/>
        <v>2947</v>
      </c>
      <c r="J5" s="45">
        <f t="shared" si="0"/>
        <v>8263</v>
      </c>
      <c r="K5" s="45">
        <f t="shared" si="0"/>
        <v>349</v>
      </c>
      <c r="L5" s="45">
        <f t="shared" si="0"/>
        <v>4951</v>
      </c>
      <c r="M5" s="45">
        <f t="shared" si="0"/>
        <v>2963</v>
      </c>
      <c r="N5" s="45">
        <f t="shared" si="0"/>
        <v>8281</v>
      </c>
      <c r="O5" s="45">
        <f t="shared" si="0"/>
        <v>348</v>
      </c>
      <c r="P5" s="45">
        <f t="shared" si="0"/>
        <v>4967</v>
      </c>
      <c r="Q5" s="45">
        <f t="shared" si="0"/>
        <v>2966</v>
      </c>
    </row>
    <row r="6" spans="1:17" ht="15" customHeight="1">
      <c r="A6" s="29"/>
      <c r="B6" s="53"/>
      <c r="C6" s="47"/>
      <c r="D6" s="53"/>
      <c r="E6" s="47"/>
      <c r="F6" s="53"/>
      <c r="G6" s="47"/>
      <c r="H6" s="53"/>
      <c r="I6" s="47"/>
      <c r="J6" s="53"/>
      <c r="K6" s="47"/>
      <c r="L6" s="53"/>
      <c r="M6" s="47"/>
      <c r="N6" s="53"/>
      <c r="O6" s="47"/>
      <c r="P6" s="53"/>
      <c r="Q6" s="47"/>
    </row>
    <row r="7" spans="1:17" ht="30" customHeight="1">
      <c r="A7" s="29" t="s">
        <v>21</v>
      </c>
      <c r="B7" s="58">
        <f aca="true" t="shared" si="1" ref="B7:B16">SUM(C7:E7)</f>
        <v>2594</v>
      </c>
      <c r="C7" s="47">
        <v>107</v>
      </c>
      <c r="D7" s="53">
        <v>1568</v>
      </c>
      <c r="E7" s="47">
        <v>919</v>
      </c>
      <c r="F7" s="58">
        <f aca="true" t="shared" si="2" ref="F7:F16">SUM(G7:I7)</f>
        <v>2615</v>
      </c>
      <c r="G7" s="47">
        <v>107</v>
      </c>
      <c r="H7" s="53">
        <v>1576</v>
      </c>
      <c r="I7" s="47">
        <v>932</v>
      </c>
      <c r="J7" s="58">
        <f aca="true" t="shared" si="3" ref="J7:J16">SUM(K7:M7)</f>
        <v>2623</v>
      </c>
      <c r="K7" s="47">
        <v>106</v>
      </c>
      <c r="L7" s="53">
        <v>1579</v>
      </c>
      <c r="M7" s="47">
        <v>938</v>
      </c>
      <c r="N7" s="58">
        <f aca="true" t="shared" si="4" ref="N7:N16">SUM(O7:Q7)</f>
        <v>2637</v>
      </c>
      <c r="O7" s="47">
        <v>105</v>
      </c>
      <c r="P7" s="53">
        <v>1594</v>
      </c>
      <c r="Q7" s="47">
        <v>938</v>
      </c>
    </row>
    <row r="8" spans="1:17" ht="30" customHeight="1">
      <c r="A8" s="29" t="s">
        <v>20</v>
      </c>
      <c r="B8" s="59">
        <f t="shared" si="1"/>
        <v>1688</v>
      </c>
      <c r="C8" s="47">
        <v>52</v>
      </c>
      <c r="D8" s="53">
        <v>1054</v>
      </c>
      <c r="E8" s="47">
        <v>582</v>
      </c>
      <c r="F8" s="59">
        <f t="shared" si="2"/>
        <v>1703</v>
      </c>
      <c r="G8" s="47">
        <v>51</v>
      </c>
      <c r="H8" s="53">
        <v>1066</v>
      </c>
      <c r="I8" s="47">
        <v>586</v>
      </c>
      <c r="J8" s="59">
        <f t="shared" si="3"/>
        <v>1716</v>
      </c>
      <c r="K8" s="47">
        <v>51</v>
      </c>
      <c r="L8" s="53">
        <v>1078</v>
      </c>
      <c r="M8" s="47">
        <v>587</v>
      </c>
      <c r="N8" s="59">
        <f t="shared" si="4"/>
        <v>1729</v>
      </c>
      <c r="O8" s="47">
        <v>51</v>
      </c>
      <c r="P8" s="53">
        <v>1088</v>
      </c>
      <c r="Q8" s="47">
        <v>590</v>
      </c>
    </row>
    <row r="9" spans="1:17" ht="30" customHeight="1">
      <c r="A9" s="29" t="s">
        <v>19</v>
      </c>
      <c r="B9" s="59">
        <f t="shared" si="1"/>
        <v>943</v>
      </c>
      <c r="C9" s="47">
        <v>34</v>
      </c>
      <c r="D9" s="53">
        <v>559</v>
      </c>
      <c r="E9" s="47">
        <v>350</v>
      </c>
      <c r="F9" s="59">
        <f t="shared" si="2"/>
        <v>956</v>
      </c>
      <c r="G9" s="47">
        <v>33</v>
      </c>
      <c r="H9" s="53">
        <v>565</v>
      </c>
      <c r="I9" s="47">
        <v>358</v>
      </c>
      <c r="J9" s="59">
        <f t="shared" si="3"/>
        <v>968</v>
      </c>
      <c r="K9" s="47">
        <v>33</v>
      </c>
      <c r="L9" s="53">
        <v>573</v>
      </c>
      <c r="M9" s="47">
        <v>362</v>
      </c>
      <c r="N9" s="59">
        <f t="shared" si="4"/>
        <v>973</v>
      </c>
      <c r="O9" s="47">
        <v>33</v>
      </c>
      <c r="P9" s="53">
        <v>573</v>
      </c>
      <c r="Q9" s="47">
        <v>367</v>
      </c>
    </row>
    <row r="10" spans="1:17" ht="30" customHeight="1">
      <c r="A10" s="29" t="s">
        <v>18</v>
      </c>
      <c r="B10" s="58">
        <f t="shared" si="1"/>
        <v>904</v>
      </c>
      <c r="C10" s="47">
        <v>41</v>
      </c>
      <c r="D10" s="53">
        <v>529</v>
      </c>
      <c r="E10" s="47">
        <v>334</v>
      </c>
      <c r="F10" s="58">
        <f t="shared" si="2"/>
        <v>911</v>
      </c>
      <c r="G10" s="47">
        <v>41</v>
      </c>
      <c r="H10" s="53">
        <v>534</v>
      </c>
      <c r="I10" s="47">
        <v>336</v>
      </c>
      <c r="J10" s="58">
        <f t="shared" si="3"/>
        <v>908</v>
      </c>
      <c r="K10" s="47">
        <v>41</v>
      </c>
      <c r="L10" s="53">
        <v>529</v>
      </c>
      <c r="M10" s="47">
        <v>338</v>
      </c>
      <c r="N10" s="58">
        <f t="shared" si="4"/>
        <v>891</v>
      </c>
      <c r="O10" s="47">
        <v>41</v>
      </c>
      <c r="P10" s="53">
        <v>518</v>
      </c>
      <c r="Q10" s="47">
        <v>332</v>
      </c>
    </row>
    <row r="11" spans="1:17" ht="30" customHeight="1">
      <c r="A11" s="29" t="s">
        <v>31</v>
      </c>
      <c r="B11" s="58">
        <f t="shared" si="1"/>
        <v>362</v>
      </c>
      <c r="C11" s="47">
        <v>22</v>
      </c>
      <c r="D11" s="53">
        <v>210</v>
      </c>
      <c r="E11" s="47">
        <v>130</v>
      </c>
      <c r="F11" s="58">
        <f t="shared" si="2"/>
        <v>359</v>
      </c>
      <c r="G11" s="47">
        <v>22</v>
      </c>
      <c r="H11" s="53">
        <v>207</v>
      </c>
      <c r="I11" s="47">
        <v>130</v>
      </c>
      <c r="J11" s="58">
        <f t="shared" si="3"/>
        <v>357</v>
      </c>
      <c r="K11" s="47">
        <v>22</v>
      </c>
      <c r="L11" s="53">
        <v>206</v>
      </c>
      <c r="M11" s="47">
        <v>129</v>
      </c>
      <c r="N11" s="58">
        <f t="shared" si="4"/>
        <v>356</v>
      </c>
      <c r="O11" s="47">
        <v>22</v>
      </c>
      <c r="P11" s="53">
        <v>204</v>
      </c>
      <c r="Q11" s="47">
        <v>130</v>
      </c>
    </row>
    <row r="12" spans="1:17" ht="30" customHeight="1">
      <c r="A12" s="29" t="s">
        <v>16</v>
      </c>
      <c r="B12" s="58">
        <f t="shared" si="1"/>
        <v>777</v>
      </c>
      <c r="C12" s="47">
        <v>39</v>
      </c>
      <c r="D12" s="53">
        <v>440</v>
      </c>
      <c r="E12" s="47">
        <v>298</v>
      </c>
      <c r="F12" s="58">
        <f t="shared" si="2"/>
        <v>778</v>
      </c>
      <c r="G12" s="47">
        <v>39</v>
      </c>
      <c r="H12" s="53">
        <v>439</v>
      </c>
      <c r="I12" s="47">
        <v>300</v>
      </c>
      <c r="J12" s="58">
        <f t="shared" si="3"/>
        <v>782</v>
      </c>
      <c r="K12" s="47">
        <v>38</v>
      </c>
      <c r="L12" s="53">
        <v>442</v>
      </c>
      <c r="M12" s="47">
        <v>302</v>
      </c>
      <c r="N12" s="58">
        <f t="shared" si="4"/>
        <v>777</v>
      </c>
      <c r="O12" s="47">
        <v>38</v>
      </c>
      <c r="P12" s="53">
        <v>438</v>
      </c>
      <c r="Q12" s="47">
        <v>301</v>
      </c>
    </row>
    <row r="13" spans="1:17" ht="30" customHeight="1">
      <c r="A13" s="29" t="s">
        <v>15</v>
      </c>
      <c r="B13" s="58">
        <f t="shared" si="1"/>
        <v>319</v>
      </c>
      <c r="C13" s="47">
        <v>25</v>
      </c>
      <c r="D13" s="53">
        <v>186</v>
      </c>
      <c r="E13" s="47">
        <v>108</v>
      </c>
      <c r="F13" s="58">
        <f t="shared" si="2"/>
        <v>318</v>
      </c>
      <c r="G13" s="47">
        <v>25</v>
      </c>
      <c r="H13" s="53">
        <v>186</v>
      </c>
      <c r="I13" s="47">
        <v>107</v>
      </c>
      <c r="J13" s="58">
        <f t="shared" si="3"/>
        <v>320</v>
      </c>
      <c r="K13" s="47">
        <v>25</v>
      </c>
      <c r="L13" s="53">
        <v>188</v>
      </c>
      <c r="M13" s="47">
        <v>107</v>
      </c>
      <c r="N13" s="58">
        <f t="shared" si="4"/>
        <v>322</v>
      </c>
      <c r="O13" s="47">
        <v>25</v>
      </c>
      <c r="P13" s="53">
        <v>190</v>
      </c>
      <c r="Q13" s="47">
        <v>107</v>
      </c>
    </row>
    <row r="14" spans="1:17" ht="30" customHeight="1">
      <c r="A14" s="29" t="s">
        <v>14</v>
      </c>
      <c r="B14" s="58">
        <f t="shared" si="1"/>
        <v>221</v>
      </c>
      <c r="C14" s="47">
        <v>13</v>
      </c>
      <c r="D14" s="53">
        <v>136</v>
      </c>
      <c r="E14" s="47">
        <v>72</v>
      </c>
      <c r="F14" s="58">
        <f t="shared" si="2"/>
        <v>224</v>
      </c>
      <c r="G14" s="47">
        <v>13</v>
      </c>
      <c r="H14" s="53">
        <v>138</v>
      </c>
      <c r="I14" s="47">
        <v>73</v>
      </c>
      <c r="J14" s="58">
        <f t="shared" si="3"/>
        <v>221</v>
      </c>
      <c r="K14" s="47">
        <v>13</v>
      </c>
      <c r="L14" s="53">
        <v>135</v>
      </c>
      <c r="M14" s="47">
        <v>73</v>
      </c>
      <c r="N14" s="58">
        <f t="shared" si="4"/>
        <v>227</v>
      </c>
      <c r="O14" s="47">
        <v>13</v>
      </c>
      <c r="P14" s="53">
        <v>140</v>
      </c>
      <c r="Q14" s="47">
        <v>74</v>
      </c>
    </row>
    <row r="15" spans="1:17" ht="30" customHeight="1">
      <c r="A15" s="29" t="s">
        <v>13</v>
      </c>
      <c r="B15" s="58">
        <f t="shared" si="1"/>
        <v>139</v>
      </c>
      <c r="C15" s="47">
        <v>8</v>
      </c>
      <c r="D15" s="53">
        <v>85</v>
      </c>
      <c r="E15" s="47">
        <v>46</v>
      </c>
      <c r="F15" s="58">
        <f t="shared" si="2"/>
        <v>139</v>
      </c>
      <c r="G15" s="47">
        <v>8</v>
      </c>
      <c r="H15" s="53">
        <v>84</v>
      </c>
      <c r="I15" s="47">
        <v>47</v>
      </c>
      <c r="J15" s="58">
        <f t="shared" si="3"/>
        <v>139</v>
      </c>
      <c r="K15" s="47">
        <v>8</v>
      </c>
      <c r="L15" s="53">
        <v>84</v>
      </c>
      <c r="M15" s="47">
        <v>47</v>
      </c>
      <c r="N15" s="58">
        <f t="shared" si="4"/>
        <v>139</v>
      </c>
      <c r="O15" s="47">
        <v>8</v>
      </c>
      <c r="P15" s="53">
        <v>84</v>
      </c>
      <c r="Q15" s="47">
        <v>47</v>
      </c>
    </row>
    <row r="16" spans="1:17" ht="30" customHeight="1">
      <c r="A16" s="49" t="s">
        <v>11</v>
      </c>
      <c r="B16" s="39">
        <f t="shared" si="1"/>
        <v>231</v>
      </c>
      <c r="C16" s="56">
        <v>12</v>
      </c>
      <c r="D16" s="57">
        <v>141</v>
      </c>
      <c r="E16" s="56">
        <v>78</v>
      </c>
      <c r="F16" s="39">
        <f t="shared" si="2"/>
        <v>231</v>
      </c>
      <c r="G16" s="56">
        <v>12</v>
      </c>
      <c r="H16" s="57">
        <v>141</v>
      </c>
      <c r="I16" s="56">
        <v>78</v>
      </c>
      <c r="J16" s="39">
        <f t="shared" si="3"/>
        <v>229</v>
      </c>
      <c r="K16" s="56">
        <v>12</v>
      </c>
      <c r="L16" s="57">
        <v>137</v>
      </c>
      <c r="M16" s="56">
        <v>80</v>
      </c>
      <c r="N16" s="39">
        <f t="shared" si="4"/>
        <v>230</v>
      </c>
      <c r="O16" s="56">
        <v>12</v>
      </c>
      <c r="P16" s="57">
        <v>138</v>
      </c>
      <c r="Q16" s="56">
        <v>80</v>
      </c>
    </row>
    <row r="18" spans="1:17" s="54" customFormat="1" ht="30" customHeight="1">
      <c r="A18" s="55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3" t="s">
        <v>9</v>
      </c>
      <c r="N18" s="1"/>
      <c r="O18" s="1"/>
      <c r="P18" s="1"/>
      <c r="Q18" s="1"/>
    </row>
    <row r="19" spans="1:13" ht="30" customHeight="1">
      <c r="A19" s="166" t="s">
        <v>29</v>
      </c>
      <c r="B19" s="171" t="s">
        <v>42</v>
      </c>
      <c r="C19" s="172"/>
      <c r="D19" s="172"/>
      <c r="E19" s="172"/>
      <c r="F19" s="172"/>
      <c r="G19" s="173"/>
      <c r="H19" s="171" t="s">
        <v>43</v>
      </c>
      <c r="I19" s="172"/>
      <c r="J19" s="172"/>
      <c r="K19" s="172"/>
      <c r="L19" s="172"/>
      <c r="M19" s="173"/>
    </row>
    <row r="20" spans="1:13" ht="30" customHeight="1">
      <c r="A20" s="165"/>
      <c r="B20" s="48" t="s">
        <v>28</v>
      </c>
      <c r="C20" s="49" t="s">
        <v>27</v>
      </c>
      <c r="D20" s="48" t="s">
        <v>26</v>
      </c>
      <c r="E20" s="49" t="s">
        <v>25</v>
      </c>
      <c r="F20" s="48" t="s">
        <v>24</v>
      </c>
      <c r="G20" s="4" t="s">
        <v>23</v>
      </c>
      <c r="H20" s="48" t="s">
        <v>28</v>
      </c>
      <c r="I20" s="49" t="s">
        <v>27</v>
      </c>
      <c r="J20" s="48" t="s">
        <v>26</v>
      </c>
      <c r="K20" s="49" t="s">
        <v>25</v>
      </c>
      <c r="L20" s="48" t="s">
        <v>24</v>
      </c>
      <c r="M20" s="4" t="s">
        <v>23</v>
      </c>
    </row>
    <row r="21" spans="1:13" ht="30" customHeight="1">
      <c r="A21" s="28" t="s">
        <v>22</v>
      </c>
      <c r="B21" s="45">
        <f aca="true" t="shared" si="5" ref="B21:M21">SUM(B23:B32)</f>
        <v>64760</v>
      </c>
      <c r="C21" s="45">
        <f t="shared" si="5"/>
        <v>11830</v>
      </c>
      <c r="D21" s="45">
        <f t="shared" si="5"/>
        <v>52</v>
      </c>
      <c r="E21" s="45">
        <f t="shared" si="5"/>
        <v>391</v>
      </c>
      <c r="F21" s="45">
        <f t="shared" si="5"/>
        <v>14263</v>
      </c>
      <c r="G21" s="45">
        <f t="shared" si="5"/>
        <v>38224</v>
      </c>
      <c r="H21" s="45">
        <f t="shared" si="5"/>
        <v>64474</v>
      </c>
      <c r="I21" s="45">
        <f t="shared" si="5"/>
        <v>11776</v>
      </c>
      <c r="J21" s="45">
        <f t="shared" si="5"/>
        <v>52</v>
      </c>
      <c r="K21" s="45">
        <f t="shared" si="5"/>
        <v>343</v>
      </c>
      <c r="L21" s="45">
        <f t="shared" si="5"/>
        <v>14192</v>
      </c>
      <c r="M21" s="45">
        <f t="shared" si="5"/>
        <v>38111</v>
      </c>
    </row>
    <row r="22" spans="1:13" ht="14.25" customHeight="1">
      <c r="A22" s="29"/>
      <c r="B22" s="47"/>
      <c r="C22" s="47"/>
      <c r="D22" s="53"/>
      <c r="E22" s="47"/>
      <c r="F22" s="52"/>
      <c r="G22" s="14"/>
      <c r="H22" s="47"/>
      <c r="I22" s="47"/>
      <c r="J22" s="53"/>
      <c r="K22" s="47"/>
      <c r="L22" s="52"/>
      <c r="M22" s="14"/>
    </row>
    <row r="23" spans="1:13" ht="30" customHeight="1">
      <c r="A23" s="28" t="s">
        <v>21</v>
      </c>
      <c r="B23" s="45">
        <f aca="true" t="shared" si="6" ref="B23:B32">SUM(C23:G23)</f>
        <v>18790</v>
      </c>
      <c r="C23" s="41">
        <v>3653</v>
      </c>
      <c r="D23" s="43">
        <v>10</v>
      </c>
      <c r="E23" s="41">
        <v>100</v>
      </c>
      <c r="F23" s="42">
        <v>3299</v>
      </c>
      <c r="G23" s="41">
        <v>11728</v>
      </c>
      <c r="H23" s="44">
        <f aca="true" t="shared" si="7" ref="H23:H32">SUM(I23:M23)</f>
        <v>18766</v>
      </c>
      <c r="I23" s="41">
        <v>3653</v>
      </c>
      <c r="J23" s="43">
        <v>10</v>
      </c>
      <c r="K23" s="41">
        <v>100</v>
      </c>
      <c r="L23" s="42">
        <v>3299</v>
      </c>
      <c r="M23" s="41">
        <v>11704</v>
      </c>
    </row>
    <row r="24" spans="1:13" ht="30" customHeight="1">
      <c r="A24" s="28" t="s">
        <v>20</v>
      </c>
      <c r="B24" s="45">
        <f t="shared" si="6"/>
        <v>9455</v>
      </c>
      <c r="C24" s="41">
        <v>796</v>
      </c>
      <c r="D24" s="43">
        <v>8</v>
      </c>
      <c r="E24" s="41">
        <v>60</v>
      </c>
      <c r="F24" s="42">
        <v>2352</v>
      </c>
      <c r="G24" s="41">
        <v>6239</v>
      </c>
      <c r="H24" s="44">
        <f t="shared" si="7"/>
        <v>9347</v>
      </c>
      <c r="I24" s="41">
        <v>762</v>
      </c>
      <c r="J24" s="43">
        <v>8</v>
      </c>
      <c r="K24" s="41">
        <v>60</v>
      </c>
      <c r="L24" s="42">
        <v>2276</v>
      </c>
      <c r="M24" s="41">
        <v>6241</v>
      </c>
    </row>
    <row r="25" spans="1:13" ht="30" customHeight="1">
      <c r="A25" s="28" t="s">
        <v>19</v>
      </c>
      <c r="B25" s="45">
        <f t="shared" si="6"/>
        <v>8267</v>
      </c>
      <c r="C25" s="41">
        <v>1582</v>
      </c>
      <c r="D25" s="43" t="s">
        <v>12</v>
      </c>
      <c r="E25" s="41">
        <v>148</v>
      </c>
      <c r="F25" s="42">
        <v>2183</v>
      </c>
      <c r="G25" s="41">
        <v>4354</v>
      </c>
      <c r="H25" s="44">
        <f t="shared" si="7"/>
        <v>8153</v>
      </c>
      <c r="I25" s="41">
        <v>1582</v>
      </c>
      <c r="J25" s="43" t="s">
        <v>12</v>
      </c>
      <c r="K25" s="41">
        <v>100</v>
      </c>
      <c r="L25" s="42">
        <v>2183</v>
      </c>
      <c r="M25" s="41">
        <v>4288</v>
      </c>
    </row>
    <row r="26" spans="1:13" ht="30" customHeight="1">
      <c r="A26" s="28" t="s">
        <v>18</v>
      </c>
      <c r="B26" s="45">
        <f t="shared" si="6"/>
        <v>7579</v>
      </c>
      <c r="C26" s="41">
        <v>1462</v>
      </c>
      <c r="D26" s="43">
        <v>6</v>
      </c>
      <c r="E26" s="41" t="s">
        <v>12</v>
      </c>
      <c r="F26" s="42">
        <v>1560</v>
      </c>
      <c r="G26" s="41">
        <v>4551</v>
      </c>
      <c r="H26" s="44">
        <f t="shared" si="7"/>
        <v>7579</v>
      </c>
      <c r="I26" s="41">
        <v>1462</v>
      </c>
      <c r="J26" s="43">
        <v>6</v>
      </c>
      <c r="K26" s="41" t="s">
        <v>12</v>
      </c>
      <c r="L26" s="42">
        <v>1560</v>
      </c>
      <c r="M26" s="41">
        <v>4551</v>
      </c>
    </row>
    <row r="27" spans="1:13" ht="30" customHeight="1">
      <c r="A27" s="28" t="s">
        <v>17</v>
      </c>
      <c r="B27" s="45">
        <f t="shared" si="6"/>
        <v>4431</v>
      </c>
      <c r="C27" s="41">
        <v>847</v>
      </c>
      <c r="D27" s="43">
        <v>6</v>
      </c>
      <c r="E27" s="41">
        <v>50</v>
      </c>
      <c r="F27" s="42">
        <v>1075</v>
      </c>
      <c r="G27" s="41">
        <v>2453</v>
      </c>
      <c r="H27" s="44">
        <f t="shared" si="7"/>
        <v>4432</v>
      </c>
      <c r="I27" s="41">
        <v>847</v>
      </c>
      <c r="J27" s="43">
        <v>6</v>
      </c>
      <c r="K27" s="41">
        <v>50</v>
      </c>
      <c r="L27" s="42">
        <v>1076</v>
      </c>
      <c r="M27" s="41">
        <v>2453</v>
      </c>
    </row>
    <row r="28" spans="1:13" ht="30" customHeight="1">
      <c r="A28" s="28" t="s">
        <v>16</v>
      </c>
      <c r="B28" s="45">
        <f t="shared" si="6"/>
        <v>6647</v>
      </c>
      <c r="C28" s="41">
        <v>1311</v>
      </c>
      <c r="D28" s="43">
        <v>6</v>
      </c>
      <c r="E28" s="41" t="s">
        <v>12</v>
      </c>
      <c r="F28" s="42">
        <v>1347</v>
      </c>
      <c r="G28" s="41">
        <v>3983</v>
      </c>
      <c r="H28" s="44">
        <f t="shared" si="7"/>
        <v>6645</v>
      </c>
      <c r="I28" s="41">
        <v>1311</v>
      </c>
      <c r="J28" s="43">
        <v>6</v>
      </c>
      <c r="K28" s="41" t="s">
        <v>12</v>
      </c>
      <c r="L28" s="42">
        <v>1347</v>
      </c>
      <c r="M28" s="41">
        <v>3981</v>
      </c>
    </row>
    <row r="29" spans="1:13" ht="30" customHeight="1">
      <c r="A29" s="28" t="s">
        <v>15</v>
      </c>
      <c r="B29" s="45">
        <f t="shared" si="6"/>
        <v>3706</v>
      </c>
      <c r="C29" s="41">
        <v>918</v>
      </c>
      <c r="D29" s="43">
        <v>4</v>
      </c>
      <c r="E29" s="41" t="s">
        <v>12</v>
      </c>
      <c r="F29" s="42">
        <v>677</v>
      </c>
      <c r="G29" s="41">
        <v>2107</v>
      </c>
      <c r="H29" s="44">
        <f t="shared" si="7"/>
        <v>3687</v>
      </c>
      <c r="I29" s="41">
        <v>918</v>
      </c>
      <c r="J29" s="43">
        <v>4</v>
      </c>
      <c r="K29" s="41" t="s">
        <v>12</v>
      </c>
      <c r="L29" s="42">
        <v>681</v>
      </c>
      <c r="M29" s="41">
        <v>2084</v>
      </c>
    </row>
    <row r="30" spans="1:13" ht="30" customHeight="1">
      <c r="A30" s="28" t="s">
        <v>14</v>
      </c>
      <c r="B30" s="45">
        <f t="shared" si="6"/>
        <v>2231</v>
      </c>
      <c r="C30" s="41">
        <v>602</v>
      </c>
      <c r="D30" s="43">
        <v>4</v>
      </c>
      <c r="E30" s="41">
        <v>7</v>
      </c>
      <c r="F30" s="42">
        <v>301</v>
      </c>
      <c r="G30" s="41">
        <v>1317</v>
      </c>
      <c r="H30" s="44">
        <f t="shared" si="7"/>
        <v>2231</v>
      </c>
      <c r="I30" s="41">
        <v>602</v>
      </c>
      <c r="J30" s="43">
        <v>4</v>
      </c>
      <c r="K30" s="41">
        <v>7</v>
      </c>
      <c r="L30" s="42">
        <v>301</v>
      </c>
      <c r="M30" s="41">
        <v>1317</v>
      </c>
    </row>
    <row r="31" spans="1:13" ht="30" customHeight="1">
      <c r="A31" s="28" t="s">
        <v>13</v>
      </c>
      <c r="B31" s="45">
        <f t="shared" si="6"/>
        <v>1577</v>
      </c>
      <c r="C31" s="41">
        <v>266</v>
      </c>
      <c r="D31" s="43">
        <v>4</v>
      </c>
      <c r="E31" s="41" t="s">
        <v>12</v>
      </c>
      <c r="F31" s="42">
        <v>493</v>
      </c>
      <c r="G31" s="41">
        <v>814</v>
      </c>
      <c r="H31" s="44">
        <f t="shared" si="7"/>
        <v>1577</v>
      </c>
      <c r="I31" s="41">
        <v>266</v>
      </c>
      <c r="J31" s="43">
        <v>4</v>
      </c>
      <c r="K31" s="41" t="s">
        <v>12</v>
      </c>
      <c r="L31" s="42">
        <v>493</v>
      </c>
      <c r="M31" s="41">
        <v>814</v>
      </c>
    </row>
    <row r="32" spans="1:13" ht="30" customHeight="1">
      <c r="A32" s="40" t="s">
        <v>11</v>
      </c>
      <c r="B32" s="39">
        <f t="shared" si="6"/>
        <v>2077</v>
      </c>
      <c r="C32" s="35">
        <v>393</v>
      </c>
      <c r="D32" s="37">
        <v>4</v>
      </c>
      <c r="E32" s="35">
        <v>26</v>
      </c>
      <c r="F32" s="36">
        <v>976</v>
      </c>
      <c r="G32" s="35">
        <v>678</v>
      </c>
      <c r="H32" s="38">
        <f t="shared" si="7"/>
        <v>2057</v>
      </c>
      <c r="I32" s="35">
        <v>373</v>
      </c>
      <c r="J32" s="37">
        <v>4</v>
      </c>
      <c r="K32" s="35">
        <v>26</v>
      </c>
      <c r="L32" s="36">
        <v>976</v>
      </c>
      <c r="M32" s="35">
        <v>678</v>
      </c>
    </row>
    <row r="33" spans="1:21" ht="25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1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13" ht="30" customHeight="1">
      <c r="A34" s="166" t="s">
        <v>29</v>
      </c>
      <c r="B34" s="171" t="s">
        <v>44</v>
      </c>
      <c r="C34" s="172"/>
      <c r="D34" s="172"/>
      <c r="E34" s="172"/>
      <c r="F34" s="172"/>
      <c r="G34" s="173"/>
      <c r="H34" s="171" t="s">
        <v>190</v>
      </c>
      <c r="I34" s="172"/>
      <c r="J34" s="172"/>
      <c r="K34" s="172"/>
      <c r="L34" s="172"/>
      <c r="M34" s="173"/>
    </row>
    <row r="35" spans="1:13" ht="30" customHeight="1">
      <c r="A35" s="169"/>
      <c r="B35" s="48" t="s">
        <v>28</v>
      </c>
      <c r="C35" s="49" t="s">
        <v>27</v>
      </c>
      <c r="D35" s="48" t="s">
        <v>26</v>
      </c>
      <c r="E35" s="49" t="s">
        <v>25</v>
      </c>
      <c r="F35" s="48" t="s">
        <v>24</v>
      </c>
      <c r="G35" s="4" t="s">
        <v>23</v>
      </c>
      <c r="H35" s="48" t="s">
        <v>28</v>
      </c>
      <c r="I35" s="49" t="s">
        <v>27</v>
      </c>
      <c r="J35" s="48" t="s">
        <v>26</v>
      </c>
      <c r="K35" s="49" t="s">
        <v>25</v>
      </c>
      <c r="L35" s="48" t="s">
        <v>24</v>
      </c>
      <c r="M35" s="4" t="s">
        <v>23</v>
      </c>
    </row>
    <row r="36" spans="1:13" ht="30" customHeight="1">
      <c r="A36" s="28" t="s">
        <v>22</v>
      </c>
      <c r="B36" s="45">
        <f aca="true" t="shared" si="8" ref="B36:M36">SUM(B38:B47)</f>
        <v>64215</v>
      </c>
      <c r="C36" s="44">
        <f t="shared" si="8"/>
        <v>11776</v>
      </c>
      <c r="D36" s="44">
        <f t="shared" si="8"/>
        <v>54</v>
      </c>
      <c r="E36" s="44">
        <f t="shared" si="8"/>
        <v>343</v>
      </c>
      <c r="F36" s="44">
        <f t="shared" si="8"/>
        <v>14046</v>
      </c>
      <c r="G36" s="44">
        <f t="shared" si="8"/>
        <v>37996</v>
      </c>
      <c r="H36" s="44">
        <f t="shared" si="8"/>
        <v>63890</v>
      </c>
      <c r="I36" s="44">
        <f t="shared" si="8"/>
        <v>11758</v>
      </c>
      <c r="J36" s="44">
        <f t="shared" si="8"/>
        <v>54</v>
      </c>
      <c r="K36" s="44">
        <f t="shared" si="8"/>
        <v>343</v>
      </c>
      <c r="L36" s="44">
        <f t="shared" si="8"/>
        <v>13911</v>
      </c>
      <c r="M36" s="44">
        <f t="shared" si="8"/>
        <v>37824</v>
      </c>
    </row>
    <row r="37" spans="1:13" ht="14.25" customHeight="1">
      <c r="A37" s="29"/>
      <c r="B37" s="47"/>
      <c r="C37" s="41"/>
      <c r="D37" s="43"/>
      <c r="E37" s="41"/>
      <c r="F37" s="42"/>
      <c r="G37" s="46"/>
      <c r="H37" s="41"/>
      <c r="I37" s="41"/>
      <c r="J37" s="43"/>
      <c r="K37" s="41"/>
      <c r="L37" s="42"/>
      <c r="M37" s="46"/>
    </row>
    <row r="38" spans="1:13" ht="30" customHeight="1">
      <c r="A38" s="28" t="s">
        <v>21</v>
      </c>
      <c r="B38" s="45">
        <f aca="true" t="shared" si="9" ref="B38:B47">SUM(C38:G38)</f>
        <v>18764</v>
      </c>
      <c r="C38" s="41">
        <v>3653</v>
      </c>
      <c r="D38" s="43">
        <v>10</v>
      </c>
      <c r="E38" s="41">
        <v>100</v>
      </c>
      <c r="F38" s="42">
        <v>3288</v>
      </c>
      <c r="G38" s="41">
        <v>11713</v>
      </c>
      <c r="H38" s="44">
        <f aca="true" t="shared" si="10" ref="H38:H47">SUM(I38:M38)</f>
        <v>18494</v>
      </c>
      <c r="I38" s="41">
        <v>3653</v>
      </c>
      <c r="J38" s="43">
        <v>10</v>
      </c>
      <c r="K38" s="41">
        <v>100</v>
      </c>
      <c r="L38" s="42">
        <v>3288</v>
      </c>
      <c r="M38" s="41">
        <v>11443</v>
      </c>
    </row>
    <row r="39" spans="1:13" ht="30" customHeight="1">
      <c r="A39" s="28" t="s">
        <v>20</v>
      </c>
      <c r="B39" s="45">
        <f t="shared" si="9"/>
        <v>9219</v>
      </c>
      <c r="C39" s="41">
        <v>762</v>
      </c>
      <c r="D39" s="43">
        <v>8</v>
      </c>
      <c r="E39" s="41">
        <v>60</v>
      </c>
      <c r="F39" s="42">
        <v>2189</v>
      </c>
      <c r="G39" s="41">
        <v>6200</v>
      </c>
      <c r="H39" s="44">
        <f t="shared" si="10"/>
        <v>9218</v>
      </c>
      <c r="I39" s="41">
        <v>747</v>
      </c>
      <c r="J39" s="43">
        <v>8</v>
      </c>
      <c r="K39" s="41">
        <v>60</v>
      </c>
      <c r="L39" s="42">
        <v>2139</v>
      </c>
      <c r="M39" s="41">
        <v>6264</v>
      </c>
    </row>
    <row r="40" spans="1:13" ht="30" customHeight="1">
      <c r="A40" s="28" t="s">
        <v>19</v>
      </c>
      <c r="B40" s="45">
        <f t="shared" si="9"/>
        <v>8139</v>
      </c>
      <c r="C40" s="41">
        <v>1582</v>
      </c>
      <c r="D40" s="43">
        <v>0</v>
      </c>
      <c r="E40" s="41">
        <v>100</v>
      </c>
      <c r="F40" s="42">
        <v>2183</v>
      </c>
      <c r="G40" s="41">
        <v>4274</v>
      </c>
      <c r="H40" s="44">
        <f t="shared" si="10"/>
        <v>8159</v>
      </c>
      <c r="I40" s="41">
        <v>1582</v>
      </c>
      <c r="J40" s="43" t="s">
        <v>12</v>
      </c>
      <c r="K40" s="41">
        <v>100</v>
      </c>
      <c r="L40" s="42">
        <v>2203</v>
      </c>
      <c r="M40" s="41">
        <v>4274</v>
      </c>
    </row>
    <row r="41" spans="1:13" ht="30" customHeight="1">
      <c r="A41" s="28" t="s">
        <v>18</v>
      </c>
      <c r="B41" s="45">
        <f t="shared" si="9"/>
        <v>7526</v>
      </c>
      <c r="C41" s="41">
        <v>1462</v>
      </c>
      <c r="D41" s="43">
        <v>8</v>
      </c>
      <c r="E41" s="41">
        <v>0</v>
      </c>
      <c r="F41" s="42">
        <v>1560</v>
      </c>
      <c r="G41" s="41">
        <v>4496</v>
      </c>
      <c r="H41" s="44">
        <f t="shared" si="10"/>
        <v>7516</v>
      </c>
      <c r="I41" s="41">
        <v>1462</v>
      </c>
      <c r="J41" s="43">
        <v>8</v>
      </c>
      <c r="K41" s="41" t="s">
        <v>12</v>
      </c>
      <c r="L41" s="42">
        <v>1560</v>
      </c>
      <c r="M41" s="41">
        <v>4486</v>
      </c>
    </row>
    <row r="42" spans="1:13" ht="30" customHeight="1">
      <c r="A42" s="28" t="s">
        <v>17</v>
      </c>
      <c r="B42" s="45">
        <f t="shared" si="9"/>
        <v>4432</v>
      </c>
      <c r="C42" s="41">
        <v>847</v>
      </c>
      <c r="D42" s="43">
        <v>6</v>
      </c>
      <c r="E42" s="41">
        <v>50</v>
      </c>
      <c r="F42" s="42">
        <v>1076</v>
      </c>
      <c r="G42" s="41">
        <v>2453</v>
      </c>
      <c r="H42" s="44">
        <f t="shared" si="10"/>
        <v>4432</v>
      </c>
      <c r="I42" s="41">
        <v>847</v>
      </c>
      <c r="J42" s="43">
        <v>6</v>
      </c>
      <c r="K42" s="41">
        <v>50</v>
      </c>
      <c r="L42" s="42">
        <v>974</v>
      </c>
      <c r="M42" s="41">
        <v>2555</v>
      </c>
    </row>
    <row r="43" spans="1:13" ht="30" customHeight="1">
      <c r="A43" s="28" t="s">
        <v>16</v>
      </c>
      <c r="B43" s="45">
        <f t="shared" si="9"/>
        <v>6603</v>
      </c>
      <c r="C43" s="41">
        <v>1311</v>
      </c>
      <c r="D43" s="43">
        <v>6</v>
      </c>
      <c r="E43" s="41">
        <v>0</v>
      </c>
      <c r="F43" s="42">
        <v>1305</v>
      </c>
      <c r="G43" s="41">
        <v>3981</v>
      </c>
      <c r="H43" s="44">
        <f t="shared" si="10"/>
        <v>6584</v>
      </c>
      <c r="I43" s="41">
        <v>1311</v>
      </c>
      <c r="J43" s="43">
        <v>6</v>
      </c>
      <c r="K43" s="41" t="s">
        <v>12</v>
      </c>
      <c r="L43" s="42">
        <v>1302</v>
      </c>
      <c r="M43" s="41">
        <v>3965</v>
      </c>
    </row>
    <row r="44" spans="1:13" ht="30" customHeight="1">
      <c r="A44" s="28" t="s">
        <v>15</v>
      </c>
      <c r="B44" s="45">
        <f t="shared" si="9"/>
        <v>3687</v>
      </c>
      <c r="C44" s="41">
        <v>918</v>
      </c>
      <c r="D44" s="43">
        <v>4</v>
      </c>
      <c r="E44" s="41">
        <v>0</v>
      </c>
      <c r="F44" s="42">
        <v>681</v>
      </c>
      <c r="G44" s="41">
        <v>2084</v>
      </c>
      <c r="H44" s="44">
        <f t="shared" si="10"/>
        <v>3687</v>
      </c>
      <c r="I44" s="41">
        <v>918</v>
      </c>
      <c r="J44" s="43">
        <v>4</v>
      </c>
      <c r="K44" s="41" t="s">
        <v>12</v>
      </c>
      <c r="L44" s="42">
        <v>681</v>
      </c>
      <c r="M44" s="41">
        <v>2084</v>
      </c>
    </row>
    <row r="45" spans="1:13" ht="30" customHeight="1">
      <c r="A45" s="28" t="s">
        <v>14</v>
      </c>
      <c r="B45" s="45">
        <f t="shared" si="9"/>
        <v>2231</v>
      </c>
      <c r="C45" s="41">
        <v>602</v>
      </c>
      <c r="D45" s="43">
        <v>4</v>
      </c>
      <c r="E45" s="41">
        <v>7</v>
      </c>
      <c r="F45" s="42">
        <v>301</v>
      </c>
      <c r="G45" s="41">
        <v>1317</v>
      </c>
      <c r="H45" s="44">
        <f t="shared" si="10"/>
        <v>2181</v>
      </c>
      <c r="I45" s="41">
        <v>602</v>
      </c>
      <c r="J45" s="43">
        <v>4</v>
      </c>
      <c r="K45" s="41">
        <v>7</v>
      </c>
      <c r="L45" s="42">
        <v>297</v>
      </c>
      <c r="M45" s="41">
        <v>1271</v>
      </c>
    </row>
    <row r="46" spans="1:13" ht="30" customHeight="1">
      <c r="A46" s="28" t="s">
        <v>13</v>
      </c>
      <c r="B46" s="45">
        <f t="shared" si="9"/>
        <v>1557</v>
      </c>
      <c r="C46" s="41">
        <v>266</v>
      </c>
      <c r="D46" s="43">
        <v>4</v>
      </c>
      <c r="E46" s="41">
        <v>0</v>
      </c>
      <c r="F46" s="42">
        <v>487</v>
      </c>
      <c r="G46" s="41">
        <v>800</v>
      </c>
      <c r="H46" s="44">
        <f t="shared" si="10"/>
        <v>1565</v>
      </c>
      <c r="I46" s="41">
        <v>266</v>
      </c>
      <c r="J46" s="43">
        <v>4</v>
      </c>
      <c r="K46" s="41" t="s">
        <v>12</v>
      </c>
      <c r="L46" s="42">
        <v>491</v>
      </c>
      <c r="M46" s="41">
        <v>804</v>
      </c>
    </row>
    <row r="47" spans="1:13" ht="30" customHeight="1">
      <c r="A47" s="40" t="s">
        <v>11</v>
      </c>
      <c r="B47" s="39">
        <f t="shared" si="9"/>
        <v>2057</v>
      </c>
      <c r="C47" s="35">
        <v>373</v>
      </c>
      <c r="D47" s="37">
        <v>4</v>
      </c>
      <c r="E47" s="35">
        <v>26</v>
      </c>
      <c r="F47" s="36">
        <v>976</v>
      </c>
      <c r="G47" s="35">
        <v>678</v>
      </c>
      <c r="H47" s="38">
        <f t="shared" si="10"/>
        <v>2054</v>
      </c>
      <c r="I47" s="35">
        <v>370</v>
      </c>
      <c r="J47" s="37">
        <v>4</v>
      </c>
      <c r="K47" s="35">
        <v>26</v>
      </c>
      <c r="L47" s="36">
        <v>976</v>
      </c>
      <c r="M47" s="35">
        <v>678</v>
      </c>
    </row>
  </sheetData>
  <sheetProtection sheet="1" objects="1" scenarios="1"/>
  <mergeCells count="27">
    <mergeCell ref="A34:A35"/>
    <mergeCell ref="B34:G34"/>
    <mergeCell ref="H34:M34"/>
    <mergeCell ref="M3:M4"/>
    <mergeCell ref="N3:N4"/>
    <mergeCell ref="O3:O4"/>
    <mergeCell ref="P3:P4"/>
    <mergeCell ref="Q3:Q4"/>
    <mergeCell ref="A19:A20"/>
    <mergeCell ref="B19:G19"/>
    <mergeCell ref="H19:M19"/>
    <mergeCell ref="G3:G4"/>
    <mergeCell ref="H3:H4"/>
    <mergeCell ref="I3:I4"/>
    <mergeCell ref="J3:J4"/>
    <mergeCell ref="K3:K4"/>
    <mergeCell ref="L3:L4"/>
    <mergeCell ref="A2:A4"/>
    <mergeCell ref="B2:E2"/>
    <mergeCell ref="F2:I2"/>
    <mergeCell ref="J2:M2"/>
    <mergeCell ref="N2:Q2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5118110236220472" footer="0.1968503937007874"/>
  <pageSetup firstPageNumber="4" useFirstPageNumber="1"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50390625" defaultRowHeight="13.5"/>
  <cols>
    <col min="1" max="1" width="7.50390625" style="108" customWidth="1"/>
    <col min="2" max="2" width="9.125" style="63" bestFit="1" customWidth="1"/>
    <col min="3" max="6" width="7.50390625" style="64" customWidth="1"/>
    <col min="7" max="7" width="9.00390625" style="64" customWidth="1"/>
    <col min="8" max="11" width="7.50390625" style="64" customWidth="1"/>
    <col min="12" max="16384" width="9.50390625" style="63" customWidth="1"/>
  </cols>
  <sheetData>
    <row r="1" ht="24.75" customHeight="1">
      <c r="A1" s="62" t="s">
        <v>45</v>
      </c>
    </row>
    <row r="2" spans="1:11" ht="18" customHeight="1">
      <c r="A2" s="176"/>
      <c r="B2" s="176" t="s">
        <v>46</v>
      </c>
      <c r="C2" s="179" t="s">
        <v>34</v>
      </c>
      <c r="D2" s="180"/>
      <c r="E2" s="180"/>
      <c r="F2" s="180"/>
      <c r="G2" s="181"/>
      <c r="H2" s="182" t="s">
        <v>47</v>
      </c>
      <c r="I2" s="182"/>
      <c r="J2" s="182"/>
      <c r="K2" s="183" t="s">
        <v>48</v>
      </c>
    </row>
    <row r="3" spans="1:11" s="66" customFormat="1" ht="18" customHeight="1">
      <c r="A3" s="177"/>
      <c r="B3" s="177"/>
      <c r="C3" s="186" t="s">
        <v>28</v>
      </c>
      <c r="D3" s="183" t="s">
        <v>49</v>
      </c>
      <c r="E3" s="183" t="s">
        <v>50</v>
      </c>
      <c r="F3" s="179" t="s">
        <v>51</v>
      </c>
      <c r="G3" s="181"/>
      <c r="H3" s="186" t="s">
        <v>28</v>
      </c>
      <c r="I3" s="188" t="s">
        <v>52</v>
      </c>
      <c r="J3" s="186" t="s">
        <v>53</v>
      </c>
      <c r="K3" s="184"/>
    </row>
    <row r="4" spans="1:11" s="66" customFormat="1" ht="24.75" customHeight="1">
      <c r="A4" s="178"/>
      <c r="B4" s="178"/>
      <c r="C4" s="187"/>
      <c r="D4" s="187"/>
      <c r="E4" s="187"/>
      <c r="F4" s="67" t="s">
        <v>28</v>
      </c>
      <c r="G4" s="68" t="s">
        <v>54</v>
      </c>
      <c r="H4" s="187"/>
      <c r="I4" s="189"/>
      <c r="J4" s="187"/>
      <c r="K4" s="185"/>
    </row>
    <row r="5" spans="1:11" s="66" customFormat="1" ht="21" customHeight="1">
      <c r="A5" s="69"/>
      <c r="B5" s="70" t="s">
        <v>55</v>
      </c>
      <c r="C5" s="71">
        <f>SUM(D5:F5)</f>
        <v>348</v>
      </c>
      <c r="D5" s="71">
        <f>SUM(D6,D16,D20,D28,D35,D43,D49,D59,D67,D71)</f>
        <v>32</v>
      </c>
      <c r="E5" s="71">
        <f>SUM(E6,E16,E20,E28,E35,E43,E49,E59,E67,E71)</f>
        <v>0</v>
      </c>
      <c r="F5" s="71">
        <f>SUM(F6,F16,F20,F28,F35,F43,F49,F59,F67,F71)</f>
        <v>316</v>
      </c>
      <c r="G5" s="71">
        <f>SUM(G6,G16,G20,G28,G35,G43,G49,G59,G67,G71)</f>
        <v>160</v>
      </c>
      <c r="H5" s="71">
        <f>SUM(I5:J5)</f>
        <v>4967</v>
      </c>
      <c r="I5" s="72">
        <f>SUM(I6,I16,I20,I28,I35,I43,I49,I59,I67,I71)</f>
        <v>303</v>
      </c>
      <c r="J5" s="71">
        <f>SUM(J6,J16,J20,J28,J35,J43,J49,J59,J67,J71)</f>
        <v>4664</v>
      </c>
      <c r="K5" s="71">
        <f>SUM(K6,K16,K20,K28,K35,K43,K49,K59,K67,K71)</f>
        <v>2966</v>
      </c>
    </row>
    <row r="6" spans="1:11" s="66" customFormat="1" ht="16.5" customHeight="1">
      <c r="A6" s="73" t="s">
        <v>56</v>
      </c>
      <c r="B6" s="74" t="s">
        <v>56</v>
      </c>
      <c r="C6" s="75">
        <f>SUM(D6:F6)</f>
        <v>105</v>
      </c>
      <c r="D6" s="75">
        <f>SUM(D7:D15)</f>
        <v>11</v>
      </c>
      <c r="E6" s="75">
        <f>SUM(E7:E15)</f>
        <v>0</v>
      </c>
      <c r="F6" s="75">
        <f>SUM(F7:F15)</f>
        <v>94</v>
      </c>
      <c r="G6" s="75">
        <f>SUM(G7:G15)</f>
        <v>41</v>
      </c>
      <c r="H6" s="75">
        <f aca="true" t="shared" si="0" ref="H6:H69">SUM(I6:J6)</f>
        <v>1594</v>
      </c>
      <c r="I6" s="76">
        <f>SUM(I7:I15)</f>
        <v>86</v>
      </c>
      <c r="J6" s="75">
        <f>SUM(J7:J15)</f>
        <v>1508</v>
      </c>
      <c r="K6" s="75">
        <f>SUM(K7:K15)</f>
        <v>938</v>
      </c>
    </row>
    <row r="7" spans="1:11" ht="16.5" customHeight="1">
      <c r="A7" s="77"/>
      <c r="B7" s="77" t="s">
        <v>57</v>
      </c>
      <c r="C7" s="78">
        <f aca="true" t="shared" si="1" ref="C7:C70">SUM(D7:F7)</f>
        <v>5</v>
      </c>
      <c r="D7" s="79">
        <v>0</v>
      </c>
      <c r="E7" s="79">
        <v>0</v>
      </c>
      <c r="F7" s="79">
        <v>5</v>
      </c>
      <c r="G7" s="79">
        <v>3</v>
      </c>
      <c r="H7" s="78">
        <f t="shared" si="0"/>
        <v>234</v>
      </c>
      <c r="I7" s="79">
        <v>18</v>
      </c>
      <c r="J7" s="80">
        <v>216</v>
      </c>
      <c r="K7" s="80">
        <v>147</v>
      </c>
    </row>
    <row r="8" spans="1:11" ht="16.5" customHeight="1">
      <c r="A8" s="77"/>
      <c r="B8" s="77" t="s">
        <v>58</v>
      </c>
      <c r="C8" s="78">
        <f t="shared" si="1"/>
        <v>8</v>
      </c>
      <c r="D8" s="79">
        <v>0</v>
      </c>
      <c r="E8" s="79">
        <v>0</v>
      </c>
      <c r="F8" s="79">
        <v>8</v>
      </c>
      <c r="G8" s="79">
        <v>5</v>
      </c>
      <c r="H8" s="78">
        <f t="shared" si="0"/>
        <v>170</v>
      </c>
      <c r="I8" s="79">
        <v>7</v>
      </c>
      <c r="J8" s="80">
        <v>163</v>
      </c>
      <c r="K8" s="80">
        <v>90</v>
      </c>
    </row>
    <row r="9" spans="1:11" ht="16.5" customHeight="1">
      <c r="A9" s="77"/>
      <c r="B9" s="77" t="s">
        <v>59</v>
      </c>
      <c r="C9" s="78">
        <f t="shared" si="1"/>
        <v>11</v>
      </c>
      <c r="D9" s="79">
        <v>1</v>
      </c>
      <c r="E9" s="79">
        <v>0</v>
      </c>
      <c r="F9" s="79">
        <v>10</v>
      </c>
      <c r="G9" s="79">
        <v>3</v>
      </c>
      <c r="H9" s="78">
        <f t="shared" si="0"/>
        <v>123</v>
      </c>
      <c r="I9" s="79">
        <v>6</v>
      </c>
      <c r="J9" s="80">
        <v>117</v>
      </c>
      <c r="K9" s="80">
        <v>70</v>
      </c>
    </row>
    <row r="10" spans="1:11" ht="16.5" customHeight="1">
      <c r="A10" s="77"/>
      <c r="B10" s="77" t="s">
        <v>60</v>
      </c>
      <c r="C10" s="78">
        <f t="shared" si="1"/>
        <v>8</v>
      </c>
      <c r="D10" s="79">
        <v>0</v>
      </c>
      <c r="E10" s="79">
        <v>0</v>
      </c>
      <c r="F10" s="79">
        <v>8</v>
      </c>
      <c r="G10" s="79">
        <v>5</v>
      </c>
      <c r="H10" s="78">
        <f t="shared" si="0"/>
        <v>117</v>
      </c>
      <c r="I10" s="79">
        <v>6</v>
      </c>
      <c r="J10" s="80">
        <v>111</v>
      </c>
      <c r="K10" s="80">
        <v>73</v>
      </c>
    </row>
    <row r="11" spans="1:14" ht="16.5" customHeight="1">
      <c r="A11" s="77"/>
      <c r="B11" s="77" t="s">
        <v>61</v>
      </c>
      <c r="C11" s="78">
        <f t="shared" si="1"/>
        <v>12</v>
      </c>
      <c r="D11" s="79">
        <v>0</v>
      </c>
      <c r="E11" s="79">
        <v>0</v>
      </c>
      <c r="F11" s="79">
        <v>12</v>
      </c>
      <c r="G11" s="79">
        <v>6</v>
      </c>
      <c r="H11" s="78">
        <f t="shared" si="0"/>
        <v>146</v>
      </c>
      <c r="I11" s="79">
        <v>11</v>
      </c>
      <c r="J11" s="80">
        <v>135</v>
      </c>
      <c r="K11" s="80">
        <v>80</v>
      </c>
      <c r="N11" s="81"/>
    </row>
    <row r="12" spans="1:14" ht="16.5" customHeight="1">
      <c r="A12" s="77"/>
      <c r="B12" s="77" t="s">
        <v>62</v>
      </c>
      <c r="C12" s="78">
        <f t="shared" si="1"/>
        <v>6</v>
      </c>
      <c r="D12" s="79">
        <v>0</v>
      </c>
      <c r="E12" s="79">
        <v>0</v>
      </c>
      <c r="F12" s="79">
        <v>6</v>
      </c>
      <c r="G12" s="79">
        <v>3</v>
      </c>
      <c r="H12" s="78">
        <f t="shared" si="0"/>
        <v>165</v>
      </c>
      <c r="I12" s="79">
        <v>7</v>
      </c>
      <c r="J12" s="80">
        <v>158</v>
      </c>
      <c r="K12" s="80">
        <v>102</v>
      </c>
      <c r="N12" s="82"/>
    </row>
    <row r="13" spans="1:14" ht="16.5" customHeight="1">
      <c r="A13" s="77"/>
      <c r="B13" s="77" t="s">
        <v>63</v>
      </c>
      <c r="C13" s="78">
        <f t="shared" si="1"/>
        <v>19</v>
      </c>
      <c r="D13" s="79">
        <v>4</v>
      </c>
      <c r="E13" s="79">
        <v>0</v>
      </c>
      <c r="F13" s="79">
        <v>15</v>
      </c>
      <c r="G13" s="79">
        <v>7</v>
      </c>
      <c r="H13" s="78">
        <f t="shared" si="0"/>
        <v>148</v>
      </c>
      <c r="I13" s="79">
        <v>13</v>
      </c>
      <c r="J13" s="80">
        <v>135</v>
      </c>
      <c r="K13" s="80">
        <v>107</v>
      </c>
      <c r="N13" s="83"/>
    </row>
    <row r="14" spans="1:14" ht="16.5" customHeight="1">
      <c r="A14" s="77"/>
      <c r="B14" s="77" t="s">
        <v>64</v>
      </c>
      <c r="C14" s="78">
        <f t="shared" si="1"/>
        <v>20</v>
      </c>
      <c r="D14" s="79">
        <v>0</v>
      </c>
      <c r="E14" s="79">
        <v>0</v>
      </c>
      <c r="F14" s="79">
        <v>20</v>
      </c>
      <c r="G14" s="79">
        <v>5</v>
      </c>
      <c r="H14" s="78">
        <f t="shared" si="0"/>
        <v>313</v>
      </c>
      <c r="I14" s="79">
        <v>8</v>
      </c>
      <c r="J14" s="80">
        <v>305</v>
      </c>
      <c r="K14" s="80">
        <v>179</v>
      </c>
      <c r="N14" s="81"/>
    </row>
    <row r="15" spans="1:11" ht="16.5" customHeight="1">
      <c r="A15" s="84"/>
      <c r="B15" s="84" t="s">
        <v>65</v>
      </c>
      <c r="C15" s="85">
        <f t="shared" si="1"/>
        <v>16</v>
      </c>
      <c r="D15" s="86">
        <v>6</v>
      </c>
      <c r="E15" s="86">
        <v>0</v>
      </c>
      <c r="F15" s="86">
        <v>10</v>
      </c>
      <c r="G15" s="86">
        <v>4</v>
      </c>
      <c r="H15" s="85">
        <f t="shared" si="0"/>
        <v>178</v>
      </c>
      <c r="I15" s="86">
        <v>10</v>
      </c>
      <c r="J15" s="87">
        <v>168</v>
      </c>
      <c r="K15" s="87">
        <v>90</v>
      </c>
    </row>
    <row r="16" spans="1:11" ht="16.5" customHeight="1">
      <c r="A16" s="88" t="s">
        <v>191</v>
      </c>
      <c r="B16" s="73"/>
      <c r="C16" s="75">
        <f t="shared" si="1"/>
        <v>51</v>
      </c>
      <c r="D16" s="76">
        <f>SUM(D17:D19)</f>
        <v>2</v>
      </c>
      <c r="E16" s="76">
        <f>SUM(E17:E19)</f>
        <v>0</v>
      </c>
      <c r="F16" s="76">
        <f>SUM(F17:F19)</f>
        <v>49</v>
      </c>
      <c r="G16" s="76">
        <f>SUM(G17:G19)</f>
        <v>28</v>
      </c>
      <c r="H16" s="75">
        <f t="shared" si="0"/>
        <v>1088</v>
      </c>
      <c r="I16" s="76">
        <f>SUM(I17:I19)</f>
        <v>54</v>
      </c>
      <c r="J16" s="75">
        <f>SUM(J17:J19)</f>
        <v>1034</v>
      </c>
      <c r="K16" s="75">
        <f>SUM(K17:K19)</f>
        <v>590</v>
      </c>
    </row>
    <row r="17" spans="1:11" ht="16.5" customHeight="1">
      <c r="A17" s="89" t="s">
        <v>67</v>
      </c>
      <c r="B17" s="90" t="s">
        <v>68</v>
      </c>
      <c r="C17" s="91">
        <f t="shared" si="1"/>
        <v>25</v>
      </c>
      <c r="D17" s="92">
        <v>0</v>
      </c>
      <c r="E17" s="92">
        <v>0</v>
      </c>
      <c r="F17" s="92">
        <v>25</v>
      </c>
      <c r="G17" s="92">
        <v>15</v>
      </c>
      <c r="H17" s="91">
        <f t="shared" si="0"/>
        <v>488</v>
      </c>
      <c r="I17" s="92">
        <v>29</v>
      </c>
      <c r="J17" s="93">
        <v>459</v>
      </c>
      <c r="K17" s="93">
        <v>248</v>
      </c>
    </row>
    <row r="18" spans="1:11" ht="16.5" customHeight="1">
      <c r="A18" s="89" t="s">
        <v>69</v>
      </c>
      <c r="B18" s="90" t="s">
        <v>70</v>
      </c>
      <c r="C18" s="91">
        <f t="shared" si="1"/>
        <v>23</v>
      </c>
      <c r="D18" s="92">
        <v>2</v>
      </c>
      <c r="E18" s="92">
        <v>0</v>
      </c>
      <c r="F18" s="92">
        <v>21</v>
      </c>
      <c r="G18" s="92">
        <v>13</v>
      </c>
      <c r="H18" s="91">
        <f t="shared" si="0"/>
        <v>478</v>
      </c>
      <c r="I18" s="92">
        <v>19</v>
      </c>
      <c r="J18" s="93">
        <v>459</v>
      </c>
      <c r="K18" s="93">
        <v>272</v>
      </c>
    </row>
    <row r="19" spans="1:11" ht="16.5" customHeight="1">
      <c r="A19" s="94" t="s">
        <v>71</v>
      </c>
      <c r="B19" s="95" t="s">
        <v>72</v>
      </c>
      <c r="C19" s="96">
        <f t="shared" si="1"/>
        <v>3</v>
      </c>
      <c r="D19" s="97">
        <v>0</v>
      </c>
      <c r="E19" s="97">
        <v>0</v>
      </c>
      <c r="F19" s="97">
        <v>3</v>
      </c>
      <c r="G19" s="97">
        <v>0</v>
      </c>
      <c r="H19" s="96">
        <f t="shared" si="0"/>
        <v>122</v>
      </c>
      <c r="I19" s="97">
        <v>6</v>
      </c>
      <c r="J19" s="98">
        <v>116</v>
      </c>
      <c r="K19" s="98">
        <v>70</v>
      </c>
    </row>
    <row r="20" spans="1:11" ht="16.5" customHeight="1">
      <c r="A20" s="99" t="s">
        <v>192</v>
      </c>
      <c r="B20" s="77"/>
      <c r="C20" s="78">
        <f t="shared" si="1"/>
        <v>33</v>
      </c>
      <c r="D20" s="100">
        <f>SUM(D25,D21)</f>
        <v>4</v>
      </c>
      <c r="E20" s="100">
        <f>SUM(E25,E21)</f>
        <v>0</v>
      </c>
      <c r="F20" s="100">
        <f>SUM(F25,F21)</f>
        <v>29</v>
      </c>
      <c r="G20" s="100">
        <f>SUM(G25,G21)</f>
        <v>15</v>
      </c>
      <c r="H20" s="78">
        <f t="shared" si="0"/>
        <v>573</v>
      </c>
      <c r="I20" s="100">
        <f>SUM(I25,I21)</f>
        <v>30</v>
      </c>
      <c r="J20" s="78">
        <f>SUM(J25,J21)</f>
        <v>543</v>
      </c>
      <c r="K20" s="78">
        <f>SUM(K25,K21)</f>
        <v>367</v>
      </c>
    </row>
    <row r="21" spans="1:11" ht="16.5" customHeight="1">
      <c r="A21" s="101" t="s">
        <v>74</v>
      </c>
      <c r="B21" s="101"/>
      <c r="C21" s="102">
        <f t="shared" si="1"/>
        <v>18</v>
      </c>
      <c r="D21" s="103">
        <f>SUM(D22:D24)</f>
        <v>0</v>
      </c>
      <c r="E21" s="103">
        <f>SUM(E22:E24)</f>
        <v>0</v>
      </c>
      <c r="F21" s="103">
        <f>SUM(F22:F24)</f>
        <v>18</v>
      </c>
      <c r="G21" s="103">
        <f>SUM(G22:G24)</f>
        <v>9</v>
      </c>
      <c r="H21" s="102">
        <f t="shared" si="0"/>
        <v>299</v>
      </c>
      <c r="I21" s="103">
        <f>SUM(I22:I24)</f>
        <v>13</v>
      </c>
      <c r="J21" s="102">
        <f>SUM(J22:J24)</f>
        <v>286</v>
      </c>
      <c r="K21" s="102">
        <f>SUM(K22:K24)</f>
        <v>185</v>
      </c>
    </row>
    <row r="22" spans="1:11" ht="16.5" customHeight="1">
      <c r="A22" s="77"/>
      <c r="B22" s="77" t="s">
        <v>75</v>
      </c>
      <c r="C22" s="78">
        <f t="shared" si="1"/>
        <v>8</v>
      </c>
      <c r="D22" s="79">
        <v>0</v>
      </c>
      <c r="E22" s="79">
        <v>0</v>
      </c>
      <c r="F22" s="79">
        <v>8</v>
      </c>
      <c r="G22" s="79">
        <v>3</v>
      </c>
      <c r="H22" s="78">
        <f t="shared" si="0"/>
        <v>165</v>
      </c>
      <c r="I22" s="79">
        <v>9</v>
      </c>
      <c r="J22" s="80">
        <v>156</v>
      </c>
      <c r="K22" s="80">
        <v>105</v>
      </c>
    </row>
    <row r="23" spans="1:11" ht="16.5" customHeight="1">
      <c r="A23" s="77"/>
      <c r="B23" s="77" t="s">
        <v>76</v>
      </c>
      <c r="C23" s="78">
        <f t="shared" si="1"/>
        <v>8</v>
      </c>
      <c r="D23" s="79">
        <v>0</v>
      </c>
      <c r="E23" s="79">
        <v>0</v>
      </c>
      <c r="F23" s="79">
        <v>8</v>
      </c>
      <c r="G23" s="79">
        <v>4</v>
      </c>
      <c r="H23" s="78">
        <f t="shared" si="0"/>
        <v>116</v>
      </c>
      <c r="I23" s="79">
        <v>4</v>
      </c>
      <c r="J23" s="80">
        <v>112</v>
      </c>
      <c r="K23" s="80">
        <v>72</v>
      </c>
    </row>
    <row r="24" spans="1:11" ht="16.5" customHeight="1">
      <c r="A24" s="104"/>
      <c r="B24" s="104" t="s">
        <v>77</v>
      </c>
      <c r="C24" s="105">
        <f t="shared" si="1"/>
        <v>2</v>
      </c>
      <c r="D24" s="106">
        <v>0</v>
      </c>
      <c r="E24" s="106">
        <v>0</v>
      </c>
      <c r="F24" s="106">
        <v>2</v>
      </c>
      <c r="G24" s="106">
        <v>2</v>
      </c>
      <c r="H24" s="105">
        <f t="shared" si="0"/>
        <v>18</v>
      </c>
      <c r="I24" s="106">
        <v>0</v>
      </c>
      <c r="J24" s="107">
        <v>18</v>
      </c>
      <c r="K24" s="107">
        <v>8</v>
      </c>
    </row>
    <row r="25" spans="1:11" ht="16.5" customHeight="1">
      <c r="A25" s="77" t="s">
        <v>78</v>
      </c>
      <c r="B25" s="77"/>
      <c r="C25" s="78">
        <f t="shared" si="1"/>
        <v>15</v>
      </c>
      <c r="D25" s="100">
        <f>SUM(D26:D27)</f>
        <v>4</v>
      </c>
      <c r="E25" s="100">
        <f>SUM(E26:E27)</f>
        <v>0</v>
      </c>
      <c r="F25" s="100">
        <f>SUM(F26:F27)</f>
        <v>11</v>
      </c>
      <c r="G25" s="100">
        <f>SUM(G26:G27)</f>
        <v>6</v>
      </c>
      <c r="H25" s="78">
        <f t="shared" si="0"/>
        <v>274</v>
      </c>
      <c r="I25" s="100">
        <f>SUM(I26:I27)</f>
        <v>17</v>
      </c>
      <c r="J25" s="78">
        <f>SUM(J26:J27)</f>
        <v>257</v>
      </c>
      <c r="K25" s="78">
        <f>SUM(K26:K27)</f>
        <v>182</v>
      </c>
    </row>
    <row r="26" spans="1:11" ht="16.5" customHeight="1">
      <c r="A26" s="77"/>
      <c r="B26" s="77" t="s">
        <v>79</v>
      </c>
      <c r="C26" s="78">
        <f t="shared" si="1"/>
        <v>6</v>
      </c>
      <c r="D26" s="79">
        <v>0</v>
      </c>
      <c r="E26" s="79">
        <v>0</v>
      </c>
      <c r="F26" s="79">
        <v>6</v>
      </c>
      <c r="G26" s="79">
        <v>3</v>
      </c>
      <c r="H26" s="78">
        <f t="shared" si="0"/>
        <v>195</v>
      </c>
      <c r="I26" s="79">
        <v>12</v>
      </c>
      <c r="J26" s="80">
        <v>183</v>
      </c>
      <c r="K26" s="80">
        <v>133</v>
      </c>
    </row>
    <row r="27" spans="1:11" ht="16.5" customHeight="1">
      <c r="A27" s="84"/>
      <c r="B27" s="84" t="s">
        <v>80</v>
      </c>
      <c r="C27" s="85">
        <f t="shared" si="1"/>
        <v>9</v>
      </c>
      <c r="D27" s="86">
        <v>4</v>
      </c>
      <c r="E27" s="86">
        <v>0</v>
      </c>
      <c r="F27" s="86">
        <v>5</v>
      </c>
      <c r="G27" s="86">
        <v>3</v>
      </c>
      <c r="H27" s="85">
        <f t="shared" si="0"/>
        <v>79</v>
      </c>
      <c r="I27" s="86">
        <v>5</v>
      </c>
      <c r="J27" s="87">
        <v>74</v>
      </c>
      <c r="K27" s="87">
        <v>49</v>
      </c>
    </row>
    <row r="28" spans="1:11" ht="16.5" customHeight="1">
      <c r="A28" s="88" t="s">
        <v>193</v>
      </c>
      <c r="B28" s="73"/>
      <c r="C28" s="75">
        <f t="shared" si="1"/>
        <v>41</v>
      </c>
      <c r="D28" s="76">
        <f>SUM(D29:D30)</f>
        <v>4</v>
      </c>
      <c r="E28" s="76">
        <f>SUM(E29:E30)</f>
        <v>0</v>
      </c>
      <c r="F28" s="76">
        <f>SUM(F29:F30)</f>
        <v>37</v>
      </c>
      <c r="G28" s="76">
        <f>SUM(G29:G30)</f>
        <v>19</v>
      </c>
      <c r="H28" s="75">
        <f t="shared" si="0"/>
        <v>518</v>
      </c>
      <c r="I28" s="76">
        <f>SUM(I29:I30)</f>
        <v>40</v>
      </c>
      <c r="J28" s="75">
        <f>SUM(J29:J30)</f>
        <v>478</v>
      </c>
      <c r="K28" s="75">
        <f>SUM(K29:K30)</f>
        <v>332</v>
      </c>
    </row>
    <row r="29" spans="1:11" ht="16.5" customHeight="1">
      <c r="A29" s="89" t="s">
        <v>82</v>
      </c>
      <c r="B29" s="90" t="s">
        <v>83</v>
      </c>
      <c r="C29" s="91">
        <f t="shared" si="1"/>
        <v>22</v>
      </c>
      <c r="D29" s="92">
        <v>2</v>
      </c>
      <c r="E29" s="92">
        <v>0</v>
      </c>
      <c r="F29" s="92">
        <v>20</v>
      </c>
      <c r="G29" s="92">
        <v>11</v>
      </c>
      <c r="H29" s="91">
        <f t="shared" si="0"/>
        <v>237</v>
      </c>
      <c r="I29" s="92">
        <v>20</v>
      </c>
      <c r="J29" s="93">
        <v>217</v>
      </c>
      <c r="K29" s="93">
        <v>151</v>
      </c>
    </row>
    <row r="30" spans="1:11" ht="16.5" customHeight="1">
      <c r="A30" s="77" t="s">
        <v>84</v>
      </c>
      <c r="B30" s="77"/>
      <c r="C30" s="78">
        <f t="shared" si="1"/>
        <v>19</v>
      </c>
      <c r="D30" s="100">
        <f>SUM(D31:D34)</f>
        <v>2</v>
      </c>
      <c r="E30" s="100">
        <f>SUM(E31:E34)</f>
        <v>0</v>
      </c>
      <c r="F30" s="100">
        <f>SUM(F31:F34)</f>
        <v>17</v>
      </c>
      <c r="G30" s="100">
        <f>SUM(G31:G34)</f>
        <v>8</v>
      </c>
      <c r="H30" s="78">
        <f t="shared" si="0"/>
        <v>281</v>
      </c>
      <c r="I30" s="100">
        <f>SUM(I31:I34)</f>
        <v>20</v>
      </c>
      <c r="J30" s="78">
        <f>SUM(J31:J34)</f>
        <v>261</v>
      </c>
      <c r="K30" s="78">
        <f>SUM(K31:K34)</f>
        <v>181</v>
      </c>
    </row>
    <row r="31" spans="1:11" ht="16.5" customHeight="1">
      <c r="A31" s="77"/>
      <c r="B31" s="77" t="s">
        <v>85</v>
      </c>
      <c r="C31" s="78">
        <f t="shared" si="1"/>
        <v>14</v>
      </c>
      <c r="D31" s="79">
        <v>1</v>
      </c>
      <c r="E31" s="79">
        <v>0</v>
      </c>
      <c r="F31" s="79">
        <v>13</v>
      </c>
      <c r="G31" s="79">
        <v>6</v>
      </c>
      <c r="H31" s="78">
        <f t="shared" si="0"/>
        <v>170</v>
      </c>
      <c r="I31" s="79">
        <v>13</v>
      </c>
      <c r="J31" s="80">
        <v>157</v>
      </c>
      <c r="K31" s="80">
        <v>116</v>
      </c>
    </row>
    <row r="32" spans="1:11" ht="16.5" customHeight="1">
      <c r="A32" s="77"/>
      <c r="B32" s="77" t="s">
        <v>86</v>
      </c>
      <c r="C32" s="78">
        <f t="shared" si="1"/>
        <v>2</v>
      </c>
      <c r="D32" s="79">
        <v>0</v>
      </c>
      <c r="E32" s="79">
        <v>0</v>
      </c>
      <c r="F32" s="79">
        <v>2</v>
      </c>
      <c r="G32" s="79">
        <v>1</v>
      </c>
      <c r="H32" s="78">
        <f t="shared" si="0"/>
        <v>71</v>
      </c>
      <c r="I32" s="79">
        <v>6</v>
      </c>
      <c r="J32" s="80">
        <v>65</v>
      </c>
      <c r="K32" s="80">
        <v>36</v>
      </c>
    </row>
    <row r="33" spans="1:11" ht="16.5" customHeight="1">
      <c r="A33" s="77"/>
      <c r="B33" s="77" t="s">
        <v>194</v>
      </c>
      <c r="C33" s="78">
        <f t="shared" si="1"/>
        <v>2</v>
      </c>
      <c r="D33" s="79">
        <v>1</v>
      </c>
      <c r="E33" s="79">
        <v>0</v>
      </c>
      <c r="F33" s="79">
        <v>1</v>
      </c>
      <c r="G33" s="79">
        <v>1</v>
      </c>
      <c r="H33" s="78">
        <f t="shared" si="0"/>
        <v>19</v>
      </c>
      <c r="I33" s="79">
        <v>0</v>
      </c>
      <c r="J33" s="80">
        <v>19</v>
      </c>
      <c r="K33" s="80">
        <v>15</v>
      </c>
    </row>
    <row r="34" spans="1:11" ht="16.5" customHeight="1">
      <c r="A34" s="84"/>
      <c r="B34" s="84" t="s">
        <v>195</v>
      </c>
      <c r="C34" s="85">
        <f t="shared" si="1"/>
        <v>1</v>
      </c>
      <c r="D34" s="86">
        <v>0</v>
      </c>
      <c r="E34" s="86">
        <v>0</v>
      </c>
      <c r="F34" s="86">
        <v>1</v>
      </c>
      <c r="G34" s="86">
        <v>0</v>
      </c>
      <c r="H34" s="85">
        <f t="shared" si="0"/>
        <v>21</v>
      </c>
      <c r="I34" s="86">
        <v>1</v>
      </c>
      <c r="J34" s="87">
        <v>20</v>
      </c>
      <c r="K34" s="87">
        <v>14</v>
      </c>
    </row>
    <row r="35" spans="1:11" ht="16.5" customHeight="1">
      <c r="A35" s="88" t="s">
        <v>196</v>
      </c>
      <c r="B35" s="73"/>
      <c r="C35" s="75">
        <f t="shared" si="1"/>
        <v>22</v>
      </c>
      <c r="D35" s="76">
        <f>SUM(D36)</f>
        <v>2</v>
      </c>
      <c r="E35" s="76">
        <f>SUM(E36)</f>
        <v>0</v>
      </c>
      <c r="F35" s="76">
        <f>SUM(F36)</f>
        <v>20</v>
      </c>
      <c r="G35" s="76">
        <f>SUM(G36)</f>
        <v>8</v>
      </c>
      <c r="H35" s="75">
        <f t="shared" si="0"/>
        <v>204</v>
      </c>
      <c r="I35" s="76">
        <f>SUM(I36)</f>
        <v>17</v>
      </c>
      <c r="J35" s="75">
        <f>SUM(J36)</f>
        <v>187</v>
      </c>
      <c r="K35" s="75">
        <f>SUM(K36)</f>
        <v>130</v>
      </c>
    </row>
    <row r="36" spans="1:11" ht="16.5" customHeight="1">
      <c r="A36" s="101" t="s">
        <v>90</v>
      </c>
      <c r="B36" s="101"/>
      <c r="C36" s="102">
        <f t="shared" si="1"/>
        <v>22</v>
      </c>
      <c r="D36" s="103">
        <f>SUM(D37:D42)</f>
        <v>2</v>
      </c>
      <c r="E36" s="103">
        <f>SUM(E37:E42)</f>
        <v>0</v>
      </c>
      <c r="F36" s="103">
        <f>SUM(F37:F42)</f>
        <v>20</v>
      </c>
      <c r="G36" s="103">
        <f>SUM(G37:G42)</f>
        <v>8</v>
      </c>
      <c r="H36" s="102">
        <f t="shared" si="0"/>
        <v>204</v>
      </c>
      <c r="I36" s="103">
        <f>SUM(I37:I42)</f>
        <v>17</v>
      </c>
      <c r="J36" s="102">
        <f>SUM(J37:J42)</f>
        <v>187</v>
      </c>
      <c r="K36" s="102">
        <f>SUM(K37:K42)</f>
        <v>130</v>
      </c>
    </row>
    <row r="37" spans="1:11" ht="16.5" customHeight="1">
      <c r="A37" s="77"/>
      <c r="B37" s="77" t="s">
        <v>91</v>
      </c>
      <c r="C37" s="78">
        <f t="shared" si="1"/>
        <v>2</v>
      </c>
      <c r="D37" s="79">
        <v>0</v>
      </c>
      <c r="E37" s="79">
        <v>0</v>
      </c>
      <c r="F37" s="79">
        <v>2</v>
      </c>
      <c r="G37" s="79">
        <v>0</v>
      </c>
      <c r="H37" s="78">
        <f t="shared" si="0"/>
        <v>36</v>
      </c>
      <c r="I37" s="79">
        <v>6</v>
      </c>
      <c r="J37" s="80">
        <v>30</v>
      </c>
      <c r="K37" s="80">
        <v>16</v>
      </c>
    </row>
    <row r="38" spans="1:11" ht="16.5" customHeight="1">
      <c r="A38" s="77"/>
      <c r="B38" s="77" t="s">
        <v>92</v>
      </c>
      <c r="C38" s="78">
        <f t="shared" si="1"/>
        <v>7</v>
      </c>
      <c r="D38" s="79">
        <v>1</v>
      </c>
      <c r="E38" s="79">
        <v>0</v>
      </c>
      <c r="F38" s="79">
        <v>6</v>
      </c>
      <c r="G38" s="79">
        <v>5</v>
      </c>
      <c r="H38" s="78">
        <f t="shared" si="0"/>
        <v>60</v>
      </c>
      <c r="I38" s="79">
        <v>2</v>
      </c>
      <c r="J38" s="80">
        <v>58</v>
      </c>
      <c r="K38" s="80">
        <v>46</v>
      </c>
    </row>
    <row r="39" spans="1:11" ht="16.5" customHeight="1">
      <c r="A39" s="77"/>
      <c r="B39" s="77" t="s">
        <v>93</v>
      </c>
      <c r="C39" s="78">
        <f t="shared" si="1"/>
        <v>4</v>
      </c>
      <c r="D39" s="79">
        <v>0</v>
      </c>
      <c r="E39" s="79">
        <v>0</v>
      </c>
      <c r="F39" s="79">
        <v>4</v>
      </c>
      <c r="G39" s="79">
        <v>2</v>
      </c>
      <c r="H39" s="78">
        <f t="shared" si="0"/>
        <v>37</v>
      </c>
      <c r="I39" s="79">
        <v>6</v>
      </c>
      <c r="J39" s="80">
        <v>31</v>
      </c>
      <c r="K39" s="80">
        <v>21</v>
      </c>
    </row>
    <row r="40" spans="1:11" ht="16.5" customHeight="1">
      <c r="A40" s="77"/>
      <c r="B40" s="77" t="s">
        <v>94</v>
      </c>
      <c r="C40" s="78">
        <f t="shared" si="1"/>
        <v>4</v>
      </c>
      <c r="D40" s="79">
        <v>0</v>
      </c>
      <c r="E40" s="79">
        <v>0</v>
      </c>
      <c r="F40" s="79">
        <v>4</v>
      </c>
      <c r="G40" s="79">
        <v>1</v>
      </c>
      <c r="H40" s="78">
        <f t="shared" si="0"/>
        <v>29</v>
      </c>
      <c r="I40" s="79">
        <v>1</v>
      </c>
      <c r="J40" s="80">
        <v>28</v>
      </c>
      <c r="K40" s="80">
        <v>19</v>
      </c>
    </row>
    <row r="41" spans="1:11" ht="16.5" customHeight="1">
      <c r="A41" s="77"/>
      <c r="B41" s="77" t="s">
        <v>95</v>
      </c>
      <c r="C41" s="78">
        <f t="shared" si="1"/>
        <v>3</v>
      </c>
      <c r="D41" s="79">
        <v>1</v>
      </c>
      <c r="E41" s="79">
        <v>0</v>
      </c>
      <c r="F41" s="79">
        <v>2</v>
      </c>
      <c r="G41" s="79">
        <v>0</v>
      </c>
      <c r="H41" s="78">
        <f t="shared" si="0"/>
        <v>29</v>
      </c>
      <c r="I41" s="79">
        <v>2</v>
      </c>
      <c r="J41" s="80">
        <v>27</v>
      </c>
      <c r="K41" s="80">
        <v>20</v>
      </c>
    </row>
    <row r="42" spans="1:11" ht="16.5" customHeight="1">
      <c r="A42" s="77"/>
      <c r="B42" s="77" t="s">
        <v>96</v>
      </c>
      <c r="C42" s="78">
        <f t="shared" si="1"/>
        <v>2</v>
      </c>
      <c r="D42" s="79">
        <v>0</v>
      </c>
      <c r="E42" s="79">
        <v>0</v>
      </c>
      <c r="F42" s="79">
        <v>2</v>
      </c>
      <c r="G42" s="79">
        <v>0</v>
      </c>
      <c r="H42" s="78">
        <f t="shared" si="0"/>
        <v>13</v>
      </c>
      <c r="I42" s="79">
        <v>0</v>
      </c>
      <c r="J42" s="80">
        <v>13</v>
      </c>
      <c r="K42" s="80">
        <v>8</v>
      </c>
    </row>
    <row r="43" spans="1:11" ht="16.5" customHeight="1">
      <c r="A43" s="88" t="s">
        <v>197</v>
      </c>
      <c r="B43" s="73"/>
      <c r="C43" s="75">
        <f t="shared" si="1"/>
        <v>38</v>
      </c>
      <c r="D43" s="76">
        <f>SUM(D44:D45)</f>
        <v>3</v>
      </c>
      <c r="E43" s="76">
        <f>SUM(E44:E45)</f>
        <v>0</v>
      </c>
      <c r="F43" s="76">
        <f>SUM(F44:F45)</f>
        <v>35</v>
      </c>
      <c r="G43" s="76">
        <f>SUM(G44:G45)</f>
        <v>18</v>
      </c>
      <c r="H43" s="75">
        <f t="shared" si="0"/>
        <v>438</v>
      </c>
      <c r="I43" s="76">
        <f>SUM(I44:I45)</f>
        <v>37</v>
      </c>
      <c r="J43" s="75">
        <f>SUM(J44:J45)</f>
        <v>401</v>
      </c>
      <c r="K43" s="75">
        <f>SUM(K44:K45)</f>
        <v>301</v>
      </c>
    </row>
    <row r="44" spans="1:11" ht="16.5" customHeight="1">
      <c r="A44" s="89" t="s">
        <v>98</v>
      </c>
      <c r="B44" s="90" t="s">
        <v>99</v>
      </c>
      <c r="C44" s="91">
        <f t="shared" si="1"/>
        <v>35</v>
      </c>
      <c r="D44" s="92">
        <v>2</v>
      </c>
      <c r="E44" s="92">
        <v>0</v>
      </c>
      <c r="F44" s="92">
        <v>33</v>
      </c>
      <c r="G44" s="92">
        <v>17</v>
      </c>
      <c r="H44" s="91">
        <f t="shared" si="0"/>
        <v>409</v>
      </c>
      <c r="I44" s="92">
        <v>34</v>
      </c>
      <c r="J44" s="93">
        <v>375</v>
      </c>
      <c r="K44" s="93">
        <v>284</v>
      </c>
    </row>
    <row r="45" spans="1:11" ht="16.5" customHeight="1">
      <c r="A45" s="77" t="s">
        <v>100</v>
      </c>
      <c r="B45" s="77"/>
      <c r="C45" s="78">
        <f t="shared" si="1"/>
        <v>3</v>
      </c>
      <c r="D45" s="100">
        <f>SUM(D46:D48)</f>
        <v>1</v>
      </c>
      <c r="E45" s="100">
        <f>SUM(E46:E48)</f>
        <v>0</v>
      </c>
      <c r="F45" s="100">
        <f>SUM(F46:F48)</f>
        <v>2</v>
      </c>
      <c r="G45" s="100">
        <f>SUM(G46:G48)</f>
        <v>1</v>
      </c>
      <c r="H45" s="78">
        <f t="shared" si="0"/>
        <v>29</v>
      </c>
      <c r="I45" s="100">
        <f>SUM(I46:I48)</f>
        <v>3</v>
      </c>
      <c r="J45" s="78">
        <f>SUM(J46:J48)</f>
        <v>26</v>
      </c>
      <c r="K45" s="78">
        <f>SUM(K46:K48)</f>
        <v>17</v>
      </c>
    </row>
    <row r="46" spans="1:11" ht="16.5" customHeight="1">
      <c r="A46" s="77"/>
      <c r="B46" s="77" t="s">
        <v>101</v>
      </c>
      <c r="C46" s="78">
        <f>SUM(D46:F46)</f>
        <v>0</v>
      </c>
      <c r="D46" s="79">
        <v>0</v>
      </c>
      <c r="E46" s="79">
        <v>0</v>
      </c>
      <c r="F46" s="79">
        <v>0</v>
      </c>
      <c r="G46" s="79">
        <v>0</v>
      </c>
      <c r="H46" s="78">
        <f>SUM(I46:J46)</f>
        <v>6</v>
      </c>
      <c r="I46" s="79">
        <v>0</v>
      </c>
      <c r="J46" s="80">
        <v>6</v>
      </c>
      <c r="K46" s="80">
        <v>4</v>
      </c>
    </row>
    <row r="47" spans="1:11" ht="16.5" customHeight="1">
      <c r="A47" s="77"/>
      <c r="B47" s="77" t="s">
        <v>102</v>
      </c>
      <c r="C47" s="78">
        <f t="shared" si="1"/>
        <v>2</v>
      </c>
      <c r="D47" s="79">
        <v>1</v>
      </c>
      <c r="E47" s="79">
        <v>0</v>
      </c>
      <c r="F47" s="79">
        <v>1</v>
      </c>
      <c r="G47" s="79">
        <v>1</v>
      </c>
      <c r="H47" s="78">
        <f t="shared" si="0"/>
        <v>15</v>
      </c>
      <c r="I47" s="79">
        <v>3</v>
      </c>
      <c r="J47" s="80">
        <v>12</v>
      </c>
      <c r="K47" s="80">
        <v>10</v>
      </c>
    </row>
    <row r="48" spans="1:11" ht="16.5" customHeight="1">
      <c r="A48" s="84"/>
      <c r="B48" s="84" t="s">
        <v>103</v>
      </c>
      <c r="C48" s="85">
        <f t="shared" si="1"/>
        <v>1</v>
      </c>
      <c r="D48" s="86">
        <v>0</v>
      </c>
      <c r="E48" s="86">
        <v>0</v>
      </c>
      <c r="F48" s="86">
        <v>1</v>
      </c>
      <c r="G48" s="86">
        <v>0</v>
      </c>
      <c r="H48" s="85">
        <f t="shared" si="0"/>
        <v>8</v>
      </c>
      <c r="I48" s="86">
        <v>0</v>
      </c>
      <c r="J48" s="87">
        <v>8</v>
      </c>
      <c r="K48" s="87">
        <v>3</v>
      </c>
    </row>
    <row r="49" spans="1:11" ht="16.5" customHeight="1">
      <c r="A49" s="88" t="s">
        <v>198</v>
      </c>
      <c r="B49" s="73"/>
      <c r="C49" s="75">
        <f t="shared" si="1"/>
        <v>25</v>
      </c>
      <c r="D49" s="76">
        <f>SUM(D50,D55)</f>
        <v>2</v>
      </c>
      <c r="E49" s="76">
        <f>SUM(E50,E55)</f>
        <v>0</v>
      </c>
      <c r="F49" s="76">
        <f>SUM(F50,F55)</f>
        <v>23</v>
      </c>
      <c r="G49" s="76">
        <f>SUM(G50,G55)</f>
        <v>12</v>
      </c>
      <c r="H49" s="75">
        <f t="shared" si="0"/>
        <v>190</v>
      </c>
      <c r="I49" s="76">
        <f>SUM(I50,I55)</f>
        <v>18</v>
      </c>
      <c r="J49" s="75">
        <f>SUM(J50,J55)</f>
        <v>172</v>
      </c>
      <c r="K49" s="75">
        <f>SUM(K50,K55)</f>
        <v>107</v>
      </c>
    </row>
    <row r="50" spans="1:11" ht="16.5" customHeight="1">
      <c r="A50" s="101" t="s">
        <v>105</v>
      </c>
      <c r="B50" s="101"/>
      <c r="C50" s="102">
        <f t="shared" si="1"/>
        <v>15</v>
      </c>
      <c r="D50" s="103">
        <f>SUM(D51:D54)</f>
        <v>1</v>
      </c>
      <c r="E50" s="103">
        <f>SUM(E51:E54)</f>
        <v>0</v>
      </c>
      <c r="F50" s="103">
        <f>SUM(F51:F54)</f>
        <v>14</v>
      </c>
      <c r="G50" s="103">
        <f>SUM(G51:G54)</f>
        <v>7</v>
      </c>
      <c r="H50" s="102">
        <f t="shared" si="0"/>
        <v>113</v>
      </c>
      <c r="I50" s="103">
        <f>SUM(I51:I54)</f>
        <v>7</v>
      </c>
      <c r="J50" s="102">
        <f>SUM(J51:J54)</f>
        <v>106</v>
      </c>
      <c r="K50" s="102">
        <f>SUM(K51:K54)</f>
        <v>64</v>
      </c>
    </row>
    <row r="51" spans="1:11" ht="16.5" customHeight="1">
      <c r="A51" s="77"/>
      <c r="B51" s="77" t="s">
        <v>106</v>
      </c>
      <c r="C51" s="78">
        <f>SUM(D51:F51)</f>
        <v>1</v>
      </c>
      <c r="D51" s="79">
        <v>0</v>
      </c>
      <c r="E51" s="79">
        <v>0</v>
      </c>
      <c r="F51" s="79">
        <v>1</v>
      </c>
      <c r="G51" s="79">
        <v>0</v>
      </c>
      <c r="H51" s="78">
        <f>SUM(I51:J51)</f>
        <v>33</v>
      </c>
      <c r="I51" s="79">
        <v>2</v>
      </c>
      <c r="J51" s="80">
        <v>31</v>
      </c>
      <c r="K51" s="80">
        <v>16</v>
      </c>
    </row>
    <row r="52" spans="1:11" ht="16.5" customHeight="1">
      <c r="A52" s="77"/>
      <c r="B52" s="77" t="s">
        <v>107</v>
      </c>
      <c r="C52" s="78">
        <f t="shared" si="1"/>
        <v>9</v>
      </c>
      <c r="D52" s="79">
        <v>1</v>
      </c>
      <c r="E52" s="79">
        <v>0</v>
      </c>
      <c r="F52" s="79">
        <v>8</v>
      </c>
      <c r="G52" s="79">
        <v>3</v>
      </c>
      <c r="H52" s="78">
        <f t="shared" si="0"/>
        <v>45</v>
      </c>
      <c r="I52" s="79">
        <v>2</v>
      </c>
      <c r="J52" s="80">
        <v>43</v>
      </c>
      <c r="K52" s="80">
        <v>28</v>
      </c>
    </row>
    <row r="53" spans="1:11" ht="16.5" customHeight="1">
      <c r="A53" s="77"/>
      <c r="B53" s="77" t="s">
        <v>108</v>
      </c>
      <c r="C53" s="78">
        <f t="shared" si="1"/>
        <v>1</v>
      </c>
      <c r="D53" s="79">
        <v>0</v>
      </c>
      <c r="E53" s="79">
        <v>0</v>
      </c>
      <c r="F53" s="79">
        <v>1</v>
      </c>
      <c r="G53" s="79">
        <v>1</v>
      </c>
      <c r="H53" s="78">
        <f t="shared" si="0"/>
        <v>19</v>
      </c>
      <c r="I53" s="79">
        <v>3</v>
      </c>
      <c r="J53" s="80">
        <v>16</v>
      </c>
      <c r="K53" s="80">
        <v>14</v>
      </c>
    </row>
    <row r="54" spans="1:11" ht="16.5" customHeight="1">
      <c r="A54" s="104"/>
      <c r="B54" s="104" t="s">
        <v>109</v>
      </c>
      <c r="C54" s="105">
        <f t="shared" si="1"/>
        <v>4</v>
      </c>
      <c r="D54" s="106">
        <v>0</v>
      </c>
      <c r="E54" s="106">
        <v>0</v>
      </c>
      <c r="F54" s="106">
        <v>4</v>
      </c>
      <c r="G54" s="106">
        <v>3</v>
      </c>
      <c r="H54" s="105">
        <f t="shared" si="0"/>
        <v>16</v>
      </c>
      <c r="I54" s="106">
        <v>0</v>
      </c>
      <c r="J54" s="107">
        <v>16</v>
      </c>
      <c r="K54" s="107">
        <v>6</v>
      </c>
    </row>
    <row r="55" spans="1:11" ht="16.5" customHeight="1">
      <c r="A55" s="77" t="s">
        <v>110</v>
      </c>
      <c r="B55" s="77"/>
      <c r="C55" s="78">
        <f t="shared" si="1"/>
        <v>10</v>
      </c>
      <c r="D55" s="100">
        <f>SUM(D56:D58)</f>
        <v>1</v>
      </c>
      <c r="E55" s="100">
        <f>SUM(E56:E58)</f>
        <v>0</v>
      </c>
      <c r="F55" s="100">
        <f>SUM(F56:F58)</f>
        <v>9</v>
      </c>
      <c r="G55" s="100">
        <f>SUM(G56:G58)</f>
        <v>5</v>
      </c>
      <c r="H55" s="78">
        <f t="shared" si="0"/>
        <v>77</v>
      </c>
      <c r="I55" s="100">
        <f>SUM(I56:I58)</f>
        <v>11</v>
      </c>
      <c r="J55" s="78">
        <f>SUM(J56:J58)</f>
        <v>66</v>
      </c>
      <c r="K55" s="78">
        <f>SUM(K56:K58)</f>
        <v>43</v>
      </c>
    </row>
    <row r="56" spans="1:11" ht="16.5" customHeight="1">
      <c r="A56" s="77"/>
      <c r="B56" s="77" t="s">
        <v>111</v>
      </c>
      <c r="C56" s="78">
        <f t="shared" si="1"/>
        <v>4</v>
      </c>
      <c r="D56" s="79">
        <v>0</v>
      </c>
      <c r="E56" s="79">
        <v>0</v>
      </c>
      <c r="F56" s="79">
        <v>4</v>
      </c>
      <c r="G56" s="79">
        <v>2</v>
      </c>
      <c r="H56" s="78">
        <f t="shared" si="0"/>
        <v>26</v>
      </c>
      <c r="I56" s="79">
        <v>3</v>
      </c>
      <c r="J56" s="80">
        <v>23</v>
      </c>
      <c r="K56" s="80">
        <v>16</v>
      </c>
    </row>
    <row r="57" spans="1:11" ht="16.5" customHeight="1">
      <c r="A57" s="77"/>
      <c r="B57" s="77" t="s">
        <v>112</v>
      </c>
      <c r="C57" s="78">
        <f t="shared" si="1"/>
        <v>5</v>
      </c>
      <c r="D57" s="79">
        <v>1</v>
      </c>
      <c r="E57" s="79">
        <v>0</v>
      </c>
      <c r="F57" s="79">
        <v>4</v>
      </c>
      <c r="G57" s="79">
        <v>2</v>
      </c>
      <c r="H57" s="78">
        <f t="shared" si="0"/>
        <v>38</v>
      </c>
      <c r="I57" s="79">
        <v>7</v>
      </c>
      <c r="J57" s="80">
        <v>31</v>
      </c>
      <c r="K57" s="80">
        <v>20</v>
      </c>
    </row>
    <row r="58" spans="1:11" ht="16.5" customHeight="1">
      <c r="A58" s="84"/>
      <c r="B58" s="84" t="s">
        <v>199</v>
      </c>
      <c r="C58" s="85">
        <f t="shared" si="1"/>
        <v>1</v>
      </c>
      <c r="D58" s="86">
        <v>0</v>
      </c>
      <c r="E58" s="86">
        <v>0</v>
      </c>
      <c r="F58" s="86">
        <v>1</v>
      </c>
      <c r="G58" s="86">
        <v>1</v>
      </c>
      <c r="H58" s="85">
        <f t="shared" si="0"/>
        <v>13</v>
      </c>
      <c r="I58" s="86">
        <v>1</v>
      </c>
      <c r="J58" s="87">
        <v>12</v>
      </c>
      <c r="K58" s="87">
        <v>7</v>
      </c>
    </row>
    <row r="59" spans="1:11" ht="16.5" customHeight="1">
      <c r="A59" s="88" t="s">
        <v>200</v>
      </c>
      <c r="B59" s="73"/>
      <c r="C59" s="75">
        <f t="shared" si="1"/>
        <v>13</v>
      </c>
      <c r="D59" s="76">
        <f>SUM(D60,D64)</f>
        <v>2</v>
      </c>
      <c r="E59" s="76">
        <f>SUM(E60,E64)</f>
        <v>0</v>
      </c>
      <c r="F59" s="76">
        <f>SUM(F60,F64)</f>
        <v>11</v>
      </c>
      <c r="G59" s="76">
        <f>SUM(G60,G64)</f>
        <v>5</v>
      </c>
      <c r="H59" s="75">
        <f t="shared" si="0"/>
        <v>140</v>
      </c>
      <c r="I59" s="76">
        <f>SUM(I60,I64)</f>
        <v>4</v>
      </c>
      <c r="J59" s="75">
        <f>SUM(J60,J64)</f>
        <v>136</v>
      </c>
      <c r="K59" s="75">
        <f>SUM(K60,K64)</f>
        <v>74</v>
      </c>
    </row>
    <row r="60" spans="1:11" ht="16.5" customHeight="1">
      <c r="A60" s="101" t="s">
        <v>115</v>
      </c>
      <c r="B60" s="101"/>
      <c r="C60" s="102">
        <f t="shared" si="1"/>
        <v>8</v>
      </c>
      <c r="D60" s="103">
        <f>SUM(D61:D63)</f>
        <v>0</v>
      </c>
      <c r="E60" s="103">
        <f>SUM(E61:E63)</f>
        <v>0</v>
      </c>
      <c r="F60" s="103">
        <f>SUM(F61:F63)</f>
        <v>8</v>
      </c>
      <c r="G60" s="103">
        <f>SUM(G61:G63)</f>
        <v>3</v>
      </c>
      <c r="H60" s="102">
        <f t="shared" si="0"/>
        <v>93</v>
      </c>
      <c r="I60" s="103">
        <f>SUM(I61:I63)</f>
        <v>3</v>
      </c>
      <c r="J60" s="102">
        <f>SUM(J61:J63)</f>
        <v>90</v>
      </c>
      <c r="K60" s="102">
        <f>SUM(K61:K63)</f>
        <v>48</v>
      </c>
    </row>
    <row r="61" spans="1:11" ht="16.5" customHeight="1">
      <c r="A61" s="77"/>
      <c r="B61" s="77" t="s">
        <v>116</v>
      </c>
      <c r="C61" s="78">
        <f t="shared" si="1"/>
        <v>3</v>
      </c>
      <c r="D61" s="79">
        <v>0</v>
      </c>
      <c r="E61" s="79">
        <v>0</v>
      </c>
      <c r="F61" s="79">
        <v>3</v>
      </c>
      <c r="G61" s="79">
        <v>1</v>
      </c>
      <c r="H61" s="78">
        <f t="shared" si="0"/>
        <v>69</v>
      </c>
      <c r="I61" s="79">
        <v>2</v>
      </c>
      <c r="J61" s="80">
        <v>67</v>
      </c>
      <c r="K61" s="80">
        <v>34</v>
      </c>
    </row>
    <row r="62" spans="1:11" ht="16.5" customHeight="1">
      <c r="A62" s="77"/>
      <c r="B62" s="77" t="s">
        <v>117</v>
      </c>
      <c r="C62" s="78">
        <f>SUM(D62:F62)</f>
        <v>2</v>
      </c>
      <c r="D62" s="79">
        <v>0</v>
      </c>
      <c r="E62" s="79">
        <v>0</v>
      </c>
      <c r="F62" s="79">
        <v>2</v>
      </c>
      <c r="G62" s="79">
        <v>0</v>
      </c>
      <c r="H62" s="78">
        <f>SUM(I62:J62)</f>
        <v>11</v>
      </c>
      <c r="I62" s="79">
        <v>1</v>
      </c>
      <c r="J62" s="80">
        <v>10</v>
      </c>
      <c r="K62" s="80">
        <v>7</v>
      </c>
    </row>
    <row r="63" spans="1:11" ht="16.5" customHeight="1">
      <c r="A63" s="104"/>
      <c r="B63" s="104" t="s">
        <v>118</v>
      </c>
      <c r="C63" s="105">
        <f>SUM(D63:F63)</f>
        <v>3</v>
      </c>
      <c r="D63" s="106">
        <v>0</v>
      </c>
      <c r="E63" s="106">
        <v>0</v>
      </c>
      <c r="F63" s="106">
        <v>3</v>
      </c>
      <c r="G63" s="106">
        <v>2</v>
      </c>
      <c r="H63" s="105">
        <f>SUM(I63:J63)</f>
        <v>13</v>
      </c>
      <c r="I63" s="106">
        <v>0</v>
      </c>
      <c r="J63" s="107">
        <v>13</v>
      </c>
      <c r="K63" s="107">
        <v>7</v>
      </c>
    </row>
    <row r="64" spans="1:11" ht="16.5" customHeight="1">
      <c r="A64" s="77" t="s">
        <v>119</v>
      </c>
      <c r="B64" s="77"/>
      <c r="C64" s="78">
        <f t="shared" si="1"/>
        <v>5</v>
      </c>
      <c r="D64" s="100">
        <f>SUM(D65:D66)</f>
        <v>2</v>
      </c>
      <c r="E64" s="100">
        <f>SUM(E65:E66)</f>
        <v>0</v>
      </c>
      <c r="F64" s="100">
        <f>SUM(F65:F66)</f>
        <v>3</v>
      </c>
      <c r="G64" s="100">
        <f>SUM(G65:G66)</f>
        <v>2</v>
      </c>
      <c r="H64" s="78">
        <f t="shared" si="0"/>
        <v>47</v>
      </c>
      <c r="I64" s="100">
        <f>SUM(I65:I66)</f>
        <v>1</v>
      </c>
      <c r="J64" s="78">
        <f>SUM(J65:J66)</f>
        <v>46</v>
      </c>
      <c r="K64" s="78">
        <f>SUM(K65:K66)</f>
        <v>26</v>
      </c>
    </row>
    <row r="65" spans="1:11" ht="16.5" customHeight="1">
      <c r="A65" s="77"/>
      <c r="B65" s="77" t="s">
        <v>120</v>
      </c>
      <c r="C65" s="78">
        <f t="shared" si="1"/>
        <v>2</v>
      </c>
      <c r="D65" s="79">
        <v>1</v>
      </c>
      <c r="E65" s="79">
        <v>0</v>
      </c>
      <c r="F65" s="79">
        <v>1</v>
      </c>
      <c r="G65" s="79">
        <v>1</v>
      </c>
      <c r="H65" s="78">
        <f t="shared" si="0"/>
        <v>20</v>
      </c>
      <c r="I65" s="79">
        <v>1</v>
      </c>
      <c r="J65" s="80">
        <v>19</v>
      </c>
      <c r="K65" s="80">
        <v>10</v>
      </c>
    </row>
    <row r="66" spans="1:11" ht="16.5" customHeight="1">
      <c r="A66" s="84"/>
      <c r="B66" s="84" t="s">
        <v>121</v>
      </c>
      <c r="C66" s="85">
        <f t="shared" si="1"/>
        <v>3</v>
      </c>
      <c r="D66" s="86">
        <v>1</v>
      </c>
      <c r="E66" s="86">
        <v>0</v>
      </c>
      <c r="F66" s="86">
        <v>2</v>
      </c>
      <c r="G66" s="86">
        <v>1</v>
      </c>
      <c r="H66" s="85">
        <f t="shared" si="0"/>
        <v>27</v>
      </c>
      <c r="I66" s="86">
        <v>0</v>
      </c>
      <c r="J66" s="87">
        <v>27</v>
      </c>
      <c r="K66" s="87">
        <v>16</v>
      </c>
    </row>
    <row r="67" spans="1:11" ht="16.5" customHeight="1">
      <c r="A67" s="88" t="s">
        <v>201</v>
      </c>
      <c r="B67" s="73"/>
      <c r="C67" s="75">
        <f t="shared" si="1"/>
        <v>8</v>
      </c>
      <c r="D67" s="76">
        <f>SUM(D68)</f>
        <v>1</v>
      </c>
      <c r="E67" s="76">
        <f>SUM(E68)</f>
        <v>0</v>
      </c>
      <c r="F67" s="76">
        <f>SUM(F68)</f>
        <v>7</v>
      </c>
      <c r="G67" s="76">
        <f>SUM(G68)</f>
        <v>4</v>
      </c>
      <c r="H67" s="75">
        <f t="shared" si="0"/>
        <v>84</v>
      </c>
      <c r="I67" s="76">
        <f>SUM(I68)</f>
        <v>6</v>
      </c>
      <c r="J67" s="75">
        <f>SUM(J68)</f>
        <v>78</v>
      </c>
      <c r="K67" s="75">
        <f>SUM(K68)</f>
        <v>47</v>
      </c>
    </row>
    <row r="68" spans="1:11" ht="16.5" customHeight="1">
      <c r="A68" s="101" t="s">
        <v>123</v>
      </c>
      <c r="B68" s="101"/>
      <c r="C68" s="102">
        <f t="shared" si="1"/>
        <v>8</v>
      </c>
      <c r="D68" s="103">
        <f>SUM(D69:D70)</f>
        <v>1</v>
      </c>
      <c r="E68" s="103">
        <f>SUM(E69:E70)</f>
        <v>0</v>
      </c>
      <c r="F68" s="103">
        <f>SUM(F69:F70)</f>
        <v>7</v>
      </c>
      <c r="G68" s="103">
        <f>SUM(G69:G70)</f>
        <v>4</v>
      </c>
      <c r="H68" s="102">
        <f t="shared" si="0"/>
        <v>84</v>
      </c>
      <c r="I68" s="103">
        <f>SUM(I69:I70)</f>
        <v>6</v>
      </c>
      <c r="J68" s="102">
        <f>SUM(J69:J70)</f>
        <v>78</v>
      </c>
      <c r="K68" s="102">
        <f>SUM(K69:K70)</f>
        <v>47</v>
      </c>
    </row>
    <row r="69" spans="1:11" ht="16.5" customHeight="1">
      <c r="A69" s="77"/>
      <c r="B69" s="77" t="s">
        <v>124</v>
      </c>
      <c r="C69" s="78">
        <f t="shared" si="1"/>
        <v>4</v>
      </c>
      <c r="D69" s="79">
        <v>0</v>
      </c>
      <c r="E69" s="79">
        <v>0</v>
      </c>
      <c r="F69" s="79">
        <v>4</v>
      </c>
      <c r="G69" s="79">
        <v>3</v>
      </c>
      <c r="H69" s="78">
        <f t="shared" si="0"/>
        <v>35</v>
      </c>
      <c r="I69" s="79">
        <v>3</v>
      </c>
      <c r="J69" s="80">
        <v>32</v>
      </c>
      <c r="K69" s="80">
        <v>16</v>
      </c>
    </row>
    <row r="70" spans="1:11" ht="16.5" customHeight="1">
      <c r="A70" s="84"/>
      <c r="B70" s="84" t="s">
        <v>125</v>
      </c>
      <c r="C70" s="85">
        <f t="shared" si="1"/>
        <v>4</v>
      </c>
      <c r="D70" s="86">
        <v>1</v>
      </c>
      <c r="E70" s="86">
        <v>0</v>
      </c>
      <c r="F70" s="86">
        <v>3</v>
      </c>
      <c r="G70" s="86">
        <v>1</v>
      </c>
      <c r="H70" s="85">
        <f>SUM(I70:J70)</f>
        <v>49</v>
      </c>
      <c r="I70" s="86">
        <v>3</v>
      </c>
      <c r="J70" s="87">
        <v>46</v>
      </c>
      <c r="K70" s="87">
        <v>31</v>
      </c>
    </row>
    <row r="71" spans="1:11" ht="16.5" customHeight="1">
      <c r="A71" s="88" t="s">
        <v>202</v>
      </c>
      <c r="B71" s="73"/>
      <c r="C71" s="75">
        <f>SUM(D71:F71)</f>
        <v>12</v>
      </c>
      <c r="D71" s="76">
        <f>SUM(D72)</f>
        <v>1</v>
      </c>
      <c r="E71" s="76">
        <f>SUM(E72)</f>
        <v>0</v>
      </c>
      <c r="F71" s="76">
        <f>SUM(F72)</f>
        <v>11</v>
      </c>
      <c r="G71" s="76">
        <f>SUM(G72)</f>
        <v>10</v>
      </c>
      <c r="H71" s="75">
        <f>SUM(I71:J71)</f>
        <v>138</v>
      </c>
      <c r="I71" s="76">
        <f>SUM(I72)</f>
        <v>11</v>
      </c>
      <c r="J71" s="75">
        <f>SUM(J72)</f>
        <v>127</v>
      </c>
      <c r="K71" s="75">
        <f>SUM(K72)</f>
        <v>80</v>
      </c>
    </row>
    <row r="72" spans="1:11" ht="16.5" customHeight="1">
      <c r="A72" s="101" t="s">
        <v>127</v>
      </c>
      <c r="B72" s="101"/>
      <c r="C72" s="102">
        <f>SUM(D72:F72)</f>
        <v>12</v>
      </c>
      <c r="D72" s="103">
        <f>SUM(D73:D75)</f>
        <v>1</v>
      </c>
      <c r="E72" s="103">
        <f>SUM(E73:E75)</f>
        <v>0</v>
      </c>
      <c r="F72" s="103">
        <f>SUM(F73:F75)</f>
        <v>11</v>
      </c>
      <c r="G72" s="103">
        <f>SUM(G73:G75)</f>
        <v>10</v>
      </c>
      <c r="H72" s="102">
        <f>SUM(I72:J72)</f>
        <v>138</v>
      </c>
      <c r="I72" s="103">
        <f>SUM(I73:I75)</f>
        <v>11</v>
      </c>
      <c r="J72" s="102">
        <f>SUM(J73:J75)</f>
        <v>127</v>
      </c>
      <c r="K72" s="102">
        <f>SUM(K73:K75)</f>
        <v>80</v>
      </c>
    </row>
    <row r="73" spans="1:11" ht="16.5" customHeight="1">
      <c r="A73" s="77"/>
      <c r="B73" s="77" t="s">
        <v>128</v>
      </c>
      <c r="C73" s="78">
        <f>SUM(D73:F73)</f>
        <v>3</v>
      </c>
      <c r="D73" s="79">
        <v>1</v>
      </c>
      <c r="E73" s="79">
        <v>0</v>
      </c>
      <c r="F73" s="79">
        <v>2</v>
      </c>
      <c r="G73" s="79">
        <v>1</v>
      </c>
      <c r="H73" s="78">
        <f>SUM(I73:J73)</f>
        <v>56</v>
      </c>
      <c r="I73" s="79">
        <v>7</v>
      </c>
      <c r="J73" s="80">
        <v>49</v>
      </c>
      <c r="K73" s="80">
        <v>29</v>
      </c>
    </row>
    <row r="74" spans="1:11" ht="16.5" customHeight="1">
      <c r="A74" s="77"/>
      <c r="B74" s="77" t="s">
        <v>129</v>
      </c>
      <c r="C74" s="78">
        <f>SUM(D74:F74)</f>
        <v>5</v>
      </c>
      <c r="D74" s="79">
        <v>0</v>
      </c>
      <c r="E74" s="79">
        <v>0</v>
      </c>
      <c r="F74" s="79">
        <v>5</v>
      </c>
      <c r="G74" s="79">
        <v>5</v>
      </c>
      <c r="H74" s="78">
        <f>SUM(I74:J74)</f>
        <v>43</v>
      </c>
      <c r="I74" s="79">
        <v>1</v>
      </c>
      <c r="J74" s="80">
        <v>42</v>
      </c>
      <c r="K74" s="80">
        <v>28</v>
      </c>
    </row>
    <row r="75" spans="1:11" ht="16.5" customHeight="1">
      <c r="A75" s="84"/>
      <c r="B75" s="84" t="s">
        <v>130</v>
      </c>
      <c r="C75" s="85">
        <f>SUM(D75:F75)</f>
        <v>4</v>
      </c>
      <c r="D75" s="86">
        <v>0</v>
      </c>
      <c r="E75" s="86">
        <v>0</v>
      </c>
      <c r="F75" s="86">
        <v>4</v>
      </c>
      <c r="G75" s="86">
        <v>4</v>
      </c>
      <c r="H75" s="85">
        <f>SUM(I75:J75)</f>
        <v>39</v>
      </c>
      <c r="I75" s="86">
        <v>3</v>
      </c>
      <c r="J75" s="87">
        <v>36</v>
      </c>
      <c r="K75" s="87">
        <v>23</v>
      </c>
    </row>
  </sheetData>
  <sheetProtection sheet="1" objects="1" scenarios="1"/>
  <mergeCells count="12">
    <mergeCell ref="I3:I4"/>
    <mergeCell ref="J3:J4"/>
    <mergeCell ref="A2:A4"/>
    <mergeCell ref="B2:B4"/>
    <mergeCell ref="C2:G2"/>
    <mergeCell ref="H2:J2"/>
    <mergeCell ref="K2:K4"/>
    <mergeCell ref="C3:C4"/>
    <mergeCell ref="D3:D4"/>
    <mergeCell ref="E3:E4"/>
    <mergeCell ref="F3:G3"/>
    <mergeCell ref="H3:H4"/>
  </mergeCells>
  <printOptions/>
  <pageMargins left="0.8267716535433072" right="0.2755905511811024" top="0.5905511811023623" bottom="0.6299212598425197" header="0.4724409448818898" footer="0.1968503937007874"/>
  <pageSetup firstPageNumber="5" useFirstPageNumber="1"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50390625" defaultRowHeight="13.5"/>
  <cols>
    <col min="1" max="1" width="7.50390625" style="108" bestFit="1" customWidth="1"/>
    <col min="2" max="2" width="9.125" style="63" bestFit="1" customWidth="1"/>
    <col min="3" max="3" width="7.125" style="64" customWidth="1"/>
    <col min="4" max="4" width="6.875" style="64" customWidth="1"/>
    <col min="5" max="5" width="5.375" style="109" customWidth="1"/>
    <col min="6" max="6" width="4.625" style="109" customWidth="1"/>
    <col min="7" max="8" width="6.875" style="109" customWidth="1"/>
    <col min="9" max="9" width="7.00390625" style="64" customWidth="1"/>
    <col min="10" max="10" width="7.125" style="64" customWidth="1"/>
    <col min="11" max="11" width="6.875" style="64" customWidth="1"/>
    <col min="12" max="12" width="5.375" style="64" customWidth="1"/>
    <col min="13" max="13" width="4.625" style="64" customWidth="1"/>
    <col min="14" max="15" width="6.875" style="64" customWidth="1"/>
    <col min="16" max="16" width="5.375" style="63" customWidth="1"/>
    <col min="17" max="16384" width="9.50390625" style="63" customWidth="1"/>
  </cols>
  <sheetData>
    <row r="1" ht="24.75" customHeight="1">
      <c r="A1" s="62" t="s">
        <v>131</v>
      </c>
    </row>
    <row r="2" spans="1:15" ht="21.75" customHeight="1">
      <c r="A2" s="190"/>
      <c r="B2" s="192" t="s">
        <v>46</v>
      </c>
      <c r="C2" s="182" t="s">
        <v>132</v>
      </c>
      <c r="D2" s="182"/>
      <c r="E2" s="182"/>
      <c r="F2" s="182"/>
      <c r="G2" s="182"/>
      <c r="H2" s="179"/>
      <c r="I2" s="193" t="s">
        <v>133</v>
      </c>
      <c r="J2" s="182" t="s">
        <v>51</v>
      </c>
      <c r="K2" s="182"/>
      <c r="L2" s="182"/>
      <c r="M2" s="182"/>
      <c r="N2" s="182"/>
      <c r="O2" s="182"/>
    </row>
    <row r="3" spans="1:15" s="112" customFormat="1" ht="21.75" customHeight="1">
      <c r="A3" s="191"/>
      <c r="B3" s="192"/>
      <c r="C3" s="110" t="s">
        <v>28</v>
      </c>
      <c r="D3" s="110" t="s">
        <v>27</v>
      </c>
      <c r="E3" s="110" t="s">
        <v>26</v>
      </c>
      <c r="F3" s="110" t="s">
        <v>25</v>
      </c>
      <c r="G3" s="110" t="s">
        <v>24</v>
      </c>
      <c r="H3" s="111" t="s">
        <v>23</v>
      </c>
      <c r="I3" s="194"/>
      <c r="J3" s="110" t="s">
        <v>28</v>
      </c>
      <c r="K3" s="110" t="s">
        <v>27</v>
      </c>
      <c r="L3" s="110" t="s">
        <v>26</v>
      </c>
      <c r="M3" s="110" t="s">
        <v>25</v>
      </c>
      <c r="N3" s="110" t="s">
        <v>24</v>
      </c>
      <c r="O3" s="110" t="s">
        <v>23</v>
      </c>
    </row>
    <row r="4" spans="1:15" s="66" customFormat="1" ht="21" customHeight="1">
      <c r="A4" s="69"/>
      <c r="B4" s="70" t="s">
        <v>55</v>
      </c>
      <c r="C4" s="71">
        <f aca="true" t="shared" si="0" ref="C4:C67">SUM(D4:H4)</f>
        <v>63890</v>
      </c>
      <c r="D4" s="71">
        <f aca="true" t="shared" si="1" ref="D4:I4">SUM(D5,D15,D19,D27,D34,D42,D48,D58,D66,D70)</f>
        <v>11758</v>
      </c>
      <c r="E4" s="72">
        <f t="shared" si="1"/>
        <v>54</v>
      </c>
      <c r="F4" s="72">
        <f t="shared" si="1"/>
        <v>343</v>
      </c>
      <c r="G4" s="72">
        <f t="shared" si="1"/>
        <v>13911</v>
      </c>
      <c r="H4" s="113">
        <f t="shared" si="1"/>
        <v>37824</v>
      </c>
      <c r="I4" s="114">
        <f t="shared" si="1"/>
        <v>10025</v>
      </c>
      <c r="J4" s="71">
        <f aca="true" t="shared" si="2" ref="J4:J67">SUM(K4:O4)</f>
        <v>53865</v>
      </c>
      <c r="K4" s="71">
        <f>SUM(K5,K15,K19,K27,K34,K42,K48,K58,K66,K70)</f>
        <v>1733</v>
      </c>
      <c r="L4" s="71">
        <f>SUM(L5,L15,L19,L27,L34,L42,L48,L58,L66,L70)</f>
        <v>54</v>
      </c>
      <c r="M4" s="71">
        <f>SUM(M5,M15,M19,M27,M34,M42,M48,M58,M66,M70)</f>
        <v>343</v>
      </c>
      <c r="N4" s="71">
        <f>SUM(N5,N15,N19,N27,N34,N42,N48,N58,N66,N70)</f>
        <v>13911</v>
      </c>
      <c r="O4" s="71">
        <f>SUM(O5,O15,O19,O27,O34,O42,O48,O58,O66,O70)</f>
        <v>37824</v>
      </c>
    </row>
    <row r="5" spans="1:15" s="66" customFormat="1" ht="16.5" customHeight="1">
      <c r="A5" s="73" t="s">
        <v>56</v>
      </c>
      <c r="B5" s="74" t="s">
        <v>56</v>
      </c>
      <c r="C5" s="75">
        <f t="shared" si="0"/>
        <v>18494</v>
      </c>
      <c r="D5" s="75">
        <f aca="true" t="shared" si="3" ref="D5:I5">SUM(D6:D14)</f>
        <v>3653</v>
      </c>
      <c r="E5" s="76">
        <f t="shared" si="3"/>
        <v>10</v>
      </c>
      <c r="F5" s="76">
        <f t="shared" si="3"/>
        <v>100</v>
      </c>
      <c r="G5" s="76">
        <f t="shared" si="3"/>
        <v>3288</v>
      </c>
      <c r="H5" s="115">
        <f t="shared" si="3"/>
        <v>11443</v>
      </c>
      <c r="I5" s="116">
        <f t="shared" si="3"/>
        <v>3211</v>
      </c>
      <c r="J5" s="75">
        <f>SUM(K5:O5)</f>
        <v>15283</v>
      </c>
      <c r="K5" s="75">
        <f>SUM(K6:K14)</f>
        <v>442</v>
      </c>
      <c r="L5" s="75">
        <f>SUM(L6:L14)</f>
        <v>10</v>
      </c>
      <c r="M5" s="75">
        <f>SUM(M6:M14)</f>
        <v>100</v>
      </c>
      <c r="N5" s="75">
        <f>SUM(N6:N14)</f>
        <v>3288</v>
      </c>
      <c r="O5" s="75">
        <f>SUM(O6:O14)</f>
        <v>11443</v>
      </c>
    </row>
    <row r="6" spans="1:15" ht="16.5" customHeight="1">
      <c r="A6" s="77"/>
      <c r="B6" s="77" t="s">
        <v>57</v>
      </c>
      <c r="C6" s="78">
        <f t="shared" si="0"/>
        <v>1072</v>
      </c>
      <c r="D6" s="79">
        <v>0</v>
      </c>
      <c r="E6" s="79">
        <v>0</v>
      </c>
      <c r="F6" s="79">
        <v>0</v>
      </c>
      <c r="G6" s="79">
        <v>223</v>
      </c>
      <c r="H6" s="117">
        <v>849</v>
      </c>
      <c r="I6" s="118">
        <v>0</v>
      </c>
      <c r="J6" s="78">
        <f t="shared" si="2"/>
        <v>1072</v>
      </c>
      <c r="K6" s="78">
        <f>SUM(D6-I6)</f>
        <v>0</v>
      </c>
      <c r="L6" s="80">
        <f>SUM(E6)</f>
        <v>0</v>
      </c>
      <c r="M6" s="80">
        <f aca="true" t="shared" si="4" ref="M6:N14">SUM(F6)</f>
        <v>0</v>
      </c>
      <c r="N6" s="79">
        <f>SUM(G6)</f>
        <v>223</v>
      </c>
      <c r="O6" s="79">
        <f aca="true" t="shared" si="5" ref="O6:O14">SUM(H6)</f>
        <v>849</v>
      </c>
    </row>
    <row r="7" spans="1:15" ht="16.5" customHeight="1">
      <c r="A7" s="77"/>
      <c r="B7" s="77" t="s">
        <v>58</v>
      </c>
      <c r="C7" s="78">
        <f t="shared" si="0"/>
        <v>945</v>
      </c>
      <c r="D7" s="79">
        <v>0</v>
      </c>
      <c r="E7" s="79">
        <v>0</v>
      </c>
      <c r="F7" s="79">
        <v>0</v>
      </c>
      <c r="G7" s="79">
        <v>350</v>
      </c>
      <c r="H7" s="117">
        <v>595</v>
      </c>
      <c r="I7" s="118">
        <v>0</v>
      </c>
      <c r="J7" s="78">
        <f t="shared" si="2"/>
        <v>945</v>
      </c>
      <c r="K7" s="78">
        <f aca="true" t="shared" si="6" ref="K7:K14">SUM(D7-I7)</f>
        <v>0</v>
      </c>
      <c r="L7" s="80">
        <f aca="true" t="shared" si="7" ref="L7:L14">SUM(E7)</f>
        <v>0</v>
      </c>
      <c r="M7" s="80">
        <f t="shared" si="4"/>
        <v>0</v>
      </c>
      <c r="N7" s="79">
        <f t="shared" si="4"/>
        <v>350</v>
      </c>
      <c r="O7" s="79">
        <f t="shared" si="5"/>
        <v>595</v>
      </c>
    </row>
    <row r="8" spans="1:15" ht="16.5" customHeight="1">
      <c r="A8" s="77"/>
      <c r="B8" s="77" t="s">
        <v>59</v>
      </c>
      <c r="C8" s="78">
        <f t="shared" si="0"/>
        <v>1596</v>
      </c>
      <c r="D8" s="79">
        <v>300</v>
      </c>
      <c r="E8" s="79">
        <v>0</v>
      </c>
      <c r="F8" s="79">
        <v>0</v>
      </c>
      <c r="G8" s="79">
        <v>149</v>
      </c>
      <c r="H8" s="117">
        <v>1147</v>
      </c>
      <c r="I8" s="119">
        <v>300</v>
      </c>
      <c r="J8" s="78">
        <f>SUM(K8:O8)</f>
        <v>1296</v>
      </c>
      <c r="K8" s="78">
        <f>SUM(D8-I8)</f>
        <v>0</v>
      </c>
      <c r="L8" s="80">
        <f>SUM(E8)</f>
        <v>0</v>
      </c>
      <c r="M8" s="80">
        <f t="shared" si="4"/>
        <v>0</v>
      </c>
      <c r="N8" s="79">
        <f t="shared" si="4"/>
        <v>149</v>
      </c>
      <c r="O8" s="79">
        <f t="shared" si="5"/>
        <v>1147</v>
      </c>
    </row>
    <row r="9" spans="1:15" ht="16.5" customHeight="1">
      <c r="A9" s="77"/>
      <c r="B9" s="77" t="s">
        <v>60</v>
      </c>
      <c r="C9" s="78">
        <f t="shared" si="0"/>
        <v>1186</v>
      </c>
      <c r="D9" s="79">
        <v>0</v>
      </c>
      <c r="E9" s="79">
        <v>0</v>
      </c>
      <c r="F9" s="79">
        <v>0</v>
      </c>
      <c r="G9" s="79">
        <v>368</v>
      </c>
      <c r="H9" s="117">
        <v>818</v>
      </c>
      <c r="I9" s="118">
        <v>0</v>
      </c>
      <c r="J9" s="78">
        <f>SUM(K9:O9)</f>
        <v>1186</v>
      </c>
      <c r="K9" s="78">
        <f t="shared" si="6"/>
        <v>0</v>
      </c>
      <c r="L9" s="80">
        <f>SUM(E9)</f>
        <v>0</v>
      </c>
      <c r="M9" s="80">
        <f>SUM(F9)</f>
        <v>0</v>
      </c>
      <c r="N9" s="79">
        <f t="shared" si="4"/>
        <v>368</v>
      </c>
      <c r="O9" s="79">
        <f t="shared" si="5"/>
        <v>818</v>
      </c>
    </row>
    <row r="10" spans="1:15" ht="16.5" customHeight="1">
      <c r="A10" s="77"/>
      <c r="B10" s="77" t="s">
        <v>61</v>
      </c>
      <c r="C10" s="78">
        <f t="shared" si="0"/>
        <v>1682</v>
      </c>
      <c r="D10" s="79">
        <v>0</v>
      </c>
      <c r="E10" s="79">
        <v>0</v>
      </c>
      <c r="F10" s="79">
        <v>0</v>
      </c>
      <c r="G10" s="79">
        <v>508</v>
      </c>
      <c r="H10" s="117">
        <v>1174</v>
      </c>
      <c r="I10" s="118">
        <v>0</v>
      </c>
      <c r="J10" s="78">
        <f t="shared" si="2"/>
        <v>1682</v>
      </c>
      <c r="K10" s="78">
        <f t="shared" si="6"/>
        <v>0</v>
      </c>
      <c r="L10" s="80">
        <f t="shared" si="7"/>
        <v>0</v>
      </c>
      <c r="M10" s="80">
        <f t="shared" si="4"/>
        <v>0</v>
      </c>
      <c r="N10" s="79">
        <f t="shared" si="4"/>
        <v>508</v>
      </c>
      <c r="O10" s="79">
        <f t="shared" si="5"/>
        <v>1174</v>
      </c>
    </row>
    <row r="11" spans="1:15" ht="16.5" customHeight="1">
      <c r="A11" s="77"/>
      <c r="B11" s="77" t="s">
        <v>62</v>
      </c>
      <c r="C11" s="78">
        <f t="shared" si="0"/>
        <v>1006</v>
      </c>
      <c r="D11" s="79">
        <v>0</v>
      </c>
      <c r="E11" s="79">
        <v>0</v>
      </c>
      <c r="F11" s="79">
        <v>0</v>
      </c>
      <c r="G11" s="79">
        <v>191</v>
      </c>
      <c r="H11" s="117">
        <v>815</v>
      </c>
      <c r="I11" s="118">
        <v>0</v>
      </c>
      <c r="J11" s="78">
        <f t="shared" si="2"/>
        <v>1006</v>
      </c>
      <c r="K11" s="78">
        <f>SUM(D11-I11)</f>
        <v>0</v>
      </c>
      <c r="L11" s="80">
        <f t="shared" si="7"/>
        <v>0</v>
      </c>
      <c r="M11" s="80">
        <f t="shared" si="4"/>
        <v>0</v>
      </c>
      <c r="N11" s="79">
        <f t="shared" si="4"/>
        <v>191</v>
      </c>
      <c r="O11" s="79">
        <f t="shared" si="5"/>
        <v>815</v>
      </c>
    </row>
    <row r="12" spans="1:15" ht="16.5" customHeight="1">
      <c r="A12" s="77"/>
      <c r="B12" s="77" t="s">
        <v>63</v>
      </c>
      <c r="C12" s="78">
        <f t="shared" si="0"/>
        <v>3673</v>
      </c>
      <c r="D12" s="79">
        <v>1484</v>
      </c>
      <c r="E12" s="79">
        <v>0</v>
      </c>
      <c r="F12" s="79">
        <v>0</v>
      </c>
      <c r="G12" s="79">
        <v>856</v>
      </c>
      <c r="H12" s="117">
        <v>1333</v>
      </c>
      <c r="I12" s="119">
        <v>1088</v>
      </c>
      <c r="J12" s="78">
        <f t="shared" si="2"/>
        <v>2585</v>
      </c>
      <c r="K12" s="78">
        <f t="shared" si="6"/>
        <v>396</v>
      </c>
      <c r="L12" s="80">
        <f t="shared" si="7"/>
        <v>0</v>
      </c>
      <c r="M12" s="80">
        <f t="shared" si="4"/>
        <v>0</v>
      </c>
      <c r="N12" s="79">
        <f t="shared" si="4"/>
        <v>856</v>
      </c>
      <c r="O12" s="79">
        <f t="shared" si="5"/>
        <v>1333</v>
      </c>
    </row>
    <row r="13" spans="1:15" ht="16.5" customHeight="1">
      <c r="A13" s="77"/>
      <c r="B13" s="77" t="s">
        <v>64</v>
      </c>
      <c r="C13" s="78">
        <f t="shared" si="0"/>
        <v>3659</v>
      </c>
      <c r="D13" s="79">
        <v>46</v>
      </c>
      <c r="E13" s="79">
        <v>10</v>
      </c>
      <c r="F13" s="79">
        <v>0</v>
      </c>
      <c r="G13" s="79">
        <v>280</v>
      </c>
      <c r="H13" s="117">
        <v>3323</v>
      </c>
      <c r="I13" s="118">
        <v>0</v>
      </c>
      <c r="J13" s="78">
        <f t="shared" si="2"/>
        <v>3659</v>
      </c>
      <c r="K13" s="78">
        <f t="shared" si="6"/>
        <v>46</v>
      </c>
      <c r="L13" s="80">
        <f t="shared" si="7"/>
        <v>10</v>
      </c>
      <c r="M13" s="80">
        <f t="shared" si="4"/>
        <v>0</v>
      </c>
      <c r="N13" s="79">
        <f t="shared" si="4"/>
        <v>280</v>
      </c>
      <c r="O13" s="79">
        <f t="shared" si="5"/>
        <v>3323</v>
      </c>
    </row>
    <row r="14" spans="1:15" ht="16.5" customHeight="1">
      <c r="A14" s="84"/>
      <c r="B14" s="84" t="s">
        <v>65</v>
      </c>
      <c r="C14" s="85">
        <f t="shared" si="0"/>
        <v>3675</v>
      </c>
      <c r="D14" s="79">
        <v>1823</v>
      </c>
      <c r="E14" s="79">
        <v>0</v>
      </c>
      <c r="F14" s="79">
        <v>100</v>
      </c>
      <c r="G14" s="86">
        <v>363</v>
      </c>
      <c r="H14" s="120">
        <v>1389</v>
      </c>
      <c r="I14" s="121">
        <v>1823</v>
      </c>
      <c r="J14" s="85">
        <f t="shared" si="2"/>
        <v>1852</v>
      </c>
      <c r="K14" s="85">
        <f t="shared" si="6"/>
        <v>0</v>
      </c>
      <c r="L14" s="87">
        <f t="shared" si="7"/>
        <v>0</v>
      </c>
      <c r="M14" s="87">
        <f t="shared" si="4"/>
        <v>100</v>
      </c>
      <c r="N14" s="86">
        <f t="shared" si="4"/>
        <v>363</v>
      </c>
      <c r="O14" s="86">
        <f t="shared" si="5"/>
        <v>1389</v>
      </c>
    </row>
    <row r="15" spans="1:15" ht="16.5" customHeight="1">
      <c r="A15" s="88" t="s">
        <v>66</v>
      </c>
      <c r="B15" s="73"/>
      <c r="C15" s="75">
        <f t="shared" si="0"/>
        <v>9218</v>
      </c>
      <c r="D15" s="75">
        <f aca="true" t="shared" si="8" ref="D15:I15">SUM(D16:D18)</f>
        <v>747</v>
      </c>
      <c r="E15" s="76">
        <f t="shared" si="8"/>
        <v>8</v>
      </c>
      <c r="F15" s="76">
        <f t="shared" si="8"/>
        <v>60</v>
      </c>
      <c r="G15" s="76">
        <f t="shared" si="8"/>
        <v>2139</v>
      </c>
      <c r="H15" s="115">
        <f t="shared" si="8"/>
        <v>6264</v>
      </c>
      <c r="I15" s="116">
        <f t="shared" si="8"/>
        <v>703</v>
      </c>
      <c r="J15" s="75">
        <f>SUM(K15:O15)</f>
        <v>8515</v>
      </c>
      <c r="K15" s="75">
        <f>SUM(K16:K18)</f>
        <v>44</v>
      </c>
      <c r="L15" s="75">
        <f>SUM(L16:L18)</f>
        <v>8</v>
      </c>
      <c r="M15" s="75">
        <f>SUM(M16:M18)</f>
        <v>60</v>
      </c>
      <c r="N15" s="76">
        <f>SUM(N16:N18)</f>
        <v>2139</v>
      </c>
      <c r="O15" s="76">
        <f>SUM(O16:O18)</f>
        <v>6264</v>
      </c>
    </row>
    <row r="16" spans="1:15" ht="16.5" customHeight="1">
      <c r="A16" s="89" t="s">
        <v>67</v>
      </c>
      <c r="B16" s="90" t="s">
        <v>68</v>
      </c>
      <c r="C16" s="91">
        <f t="shared" si="0"/>
        <v>4025</v>
      </c>
      <c r="D16" s="92">
        <v>0</v>
      </c>
      <c r="E16" s="92">
        <v>8</v>
      </c>
      <c r="F16" s="92">
        <v>0</v>
      </c>
      <c r="G16" s="92">
        <v>1162</v>
      </c>
      <c r="H16" s="122">
        <v>2855</v>
      </c>
      <c r="I16" s="123">
        <v>0</v>
      </c>
      <c r="J16" s="91">
        <f t="shared" si="2"/>
        <v>4025</v>
      </c>
      <c r="K16" s="91">
        <f>SUM(D16-I16)</f>
        <v>0</v>
      </c>
      <c r="L16" s="93">
        <f aca="true" t="shared" si="9" ref="L16:O18">SUM(E16)</f>
        <v>8</v>
      </c>
      <c r="M16" s="93">
        <f t="shared" si="9"/>
        <v>0</v>
      </c>
      <c r="N16" s="92">
        <f t="shared" si="9"/>
        <v>1162</v>
      </c>
      <c r="O16" s="92">
        <f t="shared" si="9"/>
        <v>2855</v>
      </c>
    </row>
    <row r="17" spans="1:15" ht="16.5" customHeight="1">
      <c r="A17" s="89" t="s">
        <v>69</v>
      </c>
      <c r="B17" s="90" t="s">
        <v>70</v>
      </c>
      <c r="C17" s="91">
        <f t="shared" si="0"/>
        <v>4854</v>
      </c>
      <c r="D17" s="92">
        <v>747</v>
      </c>
      <c r="E17" s="92">
        <v>0</v>
      </c>
      <c r="F17" s="92">
        <v>60</v>
      </c>
      <c r="G17" s="92">
        <v>977</v>
      </c>
      <c r="H17" s="122">
        <v>3070</v>
      </c>
      <c r="I17" s="123">
        <v>703</v>
      </c>
      <c r="J17" s="91">
        <f t="shared" si="2"/>
        <v>4151</v>
      </c>
      <c r="K17" s="91">
        <f>SUM(D17-I17)</f>
        <v>44</v>
      </c>
      <c r="L17" s="93">
        <f t="shared" si="9"/>
        <v>0</v>
      </c>
      <c r="M17" s="93">
        <f t="shared" si="9"/>
        <v>60</v>
      </c>
      <c r="N17" s="92">
        <f t="shared" si="9"/>
        <v>977</v>
      </c>
      <c r="O17" s="92">
        <f t="shared" si="9"/>
        <v>3070</v>
      </c>
    </row>
    <row r="18" spans="1:15" ht="16.5" customHeight="1">
      <c r="A18" s="94" t="s">
        <v>71</v>
      </c>
      <c r="B18" s="95" t="s">
        <v>72</v>
      </c>
      <c r="C18" s="96">
        <f t="shared" si="0"/>
        <v>339</v>
      </c>
      <c r="D18" s="97">
        <v>0</v>
      </c>
      <c r="E18" s="97">
        <v>0</v>
      </c>
      <c r="F18" s="97">
        <v>0</v>
      </c>
      <c r="G18" s="97">
        <v>0</v>
      </c>
      <c r="H18" s="124">
        <v>339</v>
      </c>
      <c r="I18" s="125">
        <v>0</v>
      </c>
      <c r="J18" s="96">
        <f t="shared" si="2"/>
        <v>339</v>
      </c>
      <c r="K18" s="96">
        <f>SUM(D18-I18)</f>
        <v>0</v>
      </c>
      <c r="L18" s="98">
        <f t="shared" si="9"/>
        <v>0</v>
      </c>
      <c r="M18" s="98">
        <f t="shared" si="9"/>
        <v>0</v>
      </c>
      <c r="N18" s="97">
        <f t="shared" si="9"/>
        <v>0</v>
      </c>
      <c r="O18" s="97">
        <f t="shared" si="9"/>
        <v>339</v>
      </c>
    </row>
    <row r="19" spans="1:15" ht="16.5" customHeight="1">
      <c r="A19" s="99" t="s">
        <v>73</v>
      </c>
      <c r="B19" s="77"/>
      <c r="C19" s="78">
        <f t="shared" si="0"/>
        <v>8159</v>
      </c>
      <c r="D19" s="78">
        <f aca="true" t="shared" si="10" ref="D19:I19">SUM(D24,D20)</f>
        <v>1582</v>
      </c>
      <c r="E19" s="100">
        <f t="shared" si="10"/>
        <v>0</v>
      </c>
      <c r="F19" s="100">
        <f t="shared" si="10"/>
        <v>100</v>
      </c>
      <c r="G19" s="100">
        <f t="shared" si="10"/>
        <v>2203</v>
      </c>
      <c r="H19" s="126">
        <f t="shared" si="10"/>
        <v>4274</v>
      </c>
      <c r="I19" s="127">
        <f t="shared" si="10"/>
        <v>1326</v>
      </c>
      <c r="J19" s="78">
        <f t="shared" si="2"/>
        <v>6833</v>
      </c>
      <c r="K19" s="78">
        <f>SUM(K24,K20)</f>
        <v>256</v>
      </c>
      <c r="L19" s="78">
        <f>SUM(L24,L20)</f>
        <v>0</v>
      </c>
      <c r="M19" s="78">
        <f>SUM(M24,M20)</f>
        <v>100</v>
      </c>
      <c r="N19" s="100">
        <f>SUM(N24,N20)</f>
        <v>2203</v>
      </c>
      <c r="O19" s="100">
        <f>SUM(O24,O20)</f>
        <v>4274</v>
      </c>
    </row>
    <row r="20" spans="1:15" ht="16.5" customHeight="1">
      <c r="A20" s="101" t="s">
        <v>74</v>
      </c>
      <c r="B20" s="101"/>
      <c r="C20" s="102">
        <f t="shared" si="0"/>
        <v>3991</v>
      </c>
      <c r="D20" s="102">
        <f aca="true" t="shared" si="11" ref="D20:I20">SUM(D21:D23)</f>
        <v>256</v>
      </c>
      <c r="E20" s="103">
        <f t="shared" si="11"/>
        <v>0</v>
      </c>
      <c r="F20" s="103">
        <f t="shared" si="11"/>
        <v>0</v>
      </c>
      <c r="G20" s="103">
        <f t="shared" si="11"/>
        <v>1299</v>
      </c>
      <c r="H20" s="128">
        <f t="shared" si="11"/>
        <v>2436</v>
      </c>
      <c r="I20" s="129">
        <f t="shared" si="11"/>
        <v>0</v>
      </c>
      <c r="J20" s="102">
        <f t="shared" si="2"/>
        <v>3991</v>
      </c>
      <c r="K20" s="102">
        <f>SUM(K21:K23)</f>
        <v>256</v>
      </c>
      <c r="L20" s="102">
        <f>SUM(L21:L23)</f>
        <v>0</v>
      </c>
      <c r="M20" s="102">
        <f>SUM(M21:M23)</f>
        <v>0</v>
      </c>
      <c r="N20" s="103">
        <f>SUM(N21:N23)</f>
        <v>1299</v>
      </c>
      <c r="O20" s="103">
        <f>SUM(O21:O23)</f>
        <v>2436</v>
      </c>
    </row>
    <row r="21" spans="1:15" ht="16.5" customHeight="1">
      <c r="A21" s="77"/>
      <c r="B21" s="77" t="s">
        <v>75</v>
      </c>
      <c r="C21" s="78">
        <f t="shared" si="0"/>
        <v>1541</v>
      </c>
      <c r="D21" s="80">
        <v>232</v>
      </c>
      <c r="E21" s="79">
        <v>0</v>
      </c>
      <c r="F21" s="79">
        <v>0</v>
      </c>
      <c r="G21" s="79">
        <v>186</v>
      </c>
      <c r="H21" s="117">
        <v>1123</v>
      </c>
      <c r="I21" s="118">
        <v>0</v>
      </c>
      <c r="J21" s="78">
        <f t="shared" si="2"/>
        <v>1541</v>
      </c>
      <c r="K21" s="78">
        <f>SUM(D21-I21)</f>
        <v>232</v>
      </c>
      <c r="L21" s="80">
        <f aca="true" t="shared" si="12" ref="L21:O23">SUM(E21)</f>
        <v>0</v>
      </c>
      <c r="M21" s="80">
        <f t="shared" si="12"/>
        <v>0</v>
      </c>
      <c r="N21" s="79">
        <f t="shared" si="12"/>
        <v>186</v>
      </c>
      <c r="O21" s="79">
        <f t="shared" si="12"/>
        <v>1123</v>
      </c>
    </row>
    <row r="22" spans="1:15" ht="16.5" customHeight="1">
      <c r="A22" s="77"/>
      <c r="B22" s="77" t="s">
        <v>76</v>
      </c>
      <c r="C22" s="78">
        <f t="shared" si="0"/>
        <v>1883</v>
      </c>
      <c r="D22" s="80">
        <v>24</v>
      </c>
      <c r="E22" s="79">
        <v>0</v>
      </c>
      <c r="F22" s="79">
        <v>0</v>
      </c>
      <c r="G22" s="79">
        <v>546</v>
      </c>
      <c r="H22" s="117">
        <v>1313</v>
      </c>
      <c r="I22" s="118">
        <v>0</v>
      </c>
      <c r="J22" s="78">
        <f t="shared" si="2"/>
        <v>1883</v>
      </c>
      <c r="K22" s="78">
        <f>SUM(D22-I22)</f>
        <v>24</v>
      </c>
      <c r="L22" s="80">
        <f t="shared" si="12"/>
        <v>0</v>
      </c>
      <c r="M22" s="80">
        <f t="shared" si="12"/>
        <v>0</v>
      </c>
      <c r="N22" s="79">
        <f t="shared" si="12"/>
        <v>546</v>
      </c>
      <c r="O22" s="79">
        <f t="shared" si="12"/>
        <v>1313</v>
      </c>
    </row>
    <row r="23" spans="1:15" ht="16.5" customHeight="1">
      <c r="A23" s="104"/>
      <c r="B23" s="104" t="s">
        <v>77</v>
      </c>
      <c r="C23" s="105">
        <f t="shared" si="0"/>
        <v>567</v>
      </c>
      <c r="D23" s="107">
        <v>0</v>
      </c>
      <c r="E23" s="106">
        <v>0</v>
      </c>
      <c r="F23" s="106">
        <v>0</v>
      </c>
      <c r="G23" s="106">
        <v>567</v>
      </c>
      <c r="H23" s="130">
        <v>0</v>
      </c>
      <c r="I23" s="131">
        <v>0</v>
      </c>
      <c r="J23" s="105">
        <f t="shared" si="2"/>
        <v>567</v>
      </c>
      <c r="K23" s="105">
        <f>SUM(D23-I23)</f>
        <v>0</v>
      </c>
      <c r="L23" s="107">
        <f t="shared" si="12"/>
        <v>0</v>
      </c>
      <c r="M23" s="107">
        <f t="shared" si="12"/>
        <v>0</v>
      </c>
      <c r="N23" s="106">
        <f t="shared" si="12"/>
        <v>567</v>
      </c>
      <c r="O23" s="106">
        <f t="shared" si="12"/>
        <v>0</v>
      </c>
    </row>
    <row r="24" spans="1:15" ht="16.5" customHeight="1">
      <c r="A24" s="77" t="s">
        <v>78</v>
      </c>
      <c r="B24" s="77"/>
      <c r="C24" s="78">
        <f t="shared" si="0"/>
        <v>4168</v>
      </c>
      <c r="D24" s="78">
        <f aca="true" t="shared" si="13" ref="D24:I24">SUM(D25:D26)</f>
        <v>1326</v>
      </c>
      <c r="E24" s="100">
        <f t="shared" si="13"/>
        <v>0</v>
      </c>
      <c r="F24" s="100">
        <f t="shared" si="13"/>
        <v>100</v>
      </c>
      <c r="G24" s="100">
        <f t="shared" si="13"/>
        <v>904</v>
      </c>
      <c r="H24" s="126">
        <f t="shared" si="13"/>
        <v>1838</v>
      </c>
      <c r="I24" s="127">
        <f t="shared" si="13"/>
        <v>1326</v>
      </c>
      <c r="J24" s="102">
        <f t="shared" si="2"/>
        <v>2842</v>
      </c>
      <c r="K24" s="78">
        <f>SUM(K25:K26)</f>
        <v>0</v>
      </c>
      <c r="L24" s="78">
        <f>SUM(L25:L26)</f>
        <v>0</v>
      </c>
      <c r="M24" s="78">
        <f>SUM(M25:M26)</f>
        <v>100</v>
      </c>
      <c r="N24" s="100">
        <f>SUM(N25:N26)</f>
        <v>904</v>
      </c>
      <c r="O24" s="100">
        <f>SUM(O25:O26)</f>
        <v>1838</v>
      </c>
    </row>
    <row r="25" spans="1:15" ht="16.5" customHeight="1">
      <c r="A25" s="77"/>
      <c r="B25" s="77" t="s">
        <v>79</v>
      </c>
      <c r="C25" s="78">
        <f t="shared" si="0"/>
        <v>1253</v>
      </c>
      <c r="D25" s="80">
        <v>0</v>
      </c>
      <c r="E25" s="79">
        <v>0</v>
      </c>
      <c r="F25" s="79">
        <v>0</v>
      </c>
      <c r="G25" s="79">
        <v>262</v>
      </c>
      <c r="H25" s="117">
        <v>991</v>
      </c>
      <c r="I25" s="118">
        <v>0</v>
      </c>
      <c r="J25" s="78">
        <f>SUM(K25:O25)</f>
        <v>1253</v>
      </c>
      <c r="K25" s="78">
        <f>SUM(D25-I25)</f>
        <v>0</v>
      </c>
      <c r="L25" s="80">
        <f aca="true" t="shared" si="14" ref="L25:O26">SUM(E25)</f>
        <v>0</v>
      </c>
      <c r="M25" s="80">
        <f t="shared" si="14"/>
        <v>0</v>
      </c>
      <c r="N25" s="79">
        <f t="shared" si="14"/>
        <v>262</v>
      </c>
      <c r="O25" s="79">
        <f t="shared" si="14"/>
        <v>991</v>
      </c>
    </row>
    <row r="26" spans="1:15" ht="16.5" customHeight="1">
      <c r="A26" s="84"/>
      <c r="B26" s="84" t="s">
        <v>80</v>
      </c>
      <c r="C26" s="85">
        <f t="shared" si="0"/>
        <v>2915</v>
      </c>
      <c r="D26" s="87">
        <v>1326</v>
      </c>
      <c r="E26" s="86">
        <v>0</v>
      </c>
      <c r="F26" s="86">
        <v>100</v>
      </c>
      <c r="G26" s="86">
        <v>642</v>
      </c>
      <c r="H26" s="120">
        <v>847</v>
      </c>
      <c r="I26" s="132">
        <v>1326</v>
      </c>
      <c r="J26" s="85">
        <f t="shared" si="2"/>
        <v>1589</v>
      </c>
      <c r="K26" s="85">
        <f>SUM(D26-I26)</f>
        <v>0</v>
      </c>
      <c r="L26" s="87">
        <f>SUM(E26)</f>
        <v>0</v>
      </c>
      <c r="M26" s="87">
        <f t="shared" si="14"/>
        <v>100</v>
      </c>
      <c r="N26" s="86">
        <f t="shared" si="14"/>
        <v>642</v>
      </c>
      <c r="O26" s="86">
        <f t="shared" si="14"/>
        <v>847</v>
      </c>
    </row>
    <row r="27" spans="1:15" ht="16.5" customHeight="1">
      <c r="A27" s="88" t="s">
        <v>81</v>
      </c>
      <c r="B27" s="73"/>
      <c r="C27" s="75">
        <f t="shared" si="0"/>
        <v>7516</v>
      </c>
      <c r="D27" s="75">
        <f aca="true" t="shared" si="15" ref="D27:I27">SUM(D28:D29)</f>
        <v>1462</v>
      </c>
      <c r="E27" s="76">
        <f t="shared" si="15"/>
        <v>8</v>
      </c>
      <c r="F27" s="76">
        <f t="shared" si="15"/>
        <v>0</v>
      </c>
      <c r="G27" s="76">
        <f t="shared" si="15"/>
        <v>1560</v>
      </c>
      <c r="H27" s="115">
        <f t="shared" si="15"/>
        <v>4486</v>
      </c>
      <c r="I27" s="133">
        <f t="shared" si="15"/>
        <v>1462</v>
      </c>
      <c r="J27" s="75">
        <f t="shared" si="2"/>
        <v>6054</v>
      </c>
      <c r="K27" s="75">
        <f>SUM(K28:K29)</f>
        <v>0</v>
      </c>
      <c r="L27" s="75">
        <f>SUM(L28:L29)</f>
        <v>8</v>
      </c>
      <c r="M27" s="75">
        <f>SUM(M28:M29)</f>
        <v>0</v>
      </c>
      <c r="N27" s="76">
        <f>SUM(N28:N29)</f>
        <v>1560</v>
      </c>
      <c r="O27" s="76">
        <f>SUM(O28:O29)</f>
        <v>4486</v>
      </c>
    </row>
    <row r="28" spans="1:15" ht="16.5" customHeight="1">
      <c r="A28" s="89" t="s">
        <v>82</v>
      </c>
      <c r="B28" s="90" t="s">
        <v>83</v>
      </c>
      <c r="C28" s="91">
        <f t="shared" si="0"/>
        <v>3636</v>
      </c>
      <c r="D28" s="93">
        <v>679</v>
      </c>
      <c r="E28" s="92">
        <v>0</v>
      </c>
      <c r="F28" s="92">
        <v>0</v>
      </c>
      <c r="G28" s="92">
        <v>689</v>
      </c>
      <c r="H28" s="122">
        <v>2268</v>
      </c>
      <c r="I28" s="123">
        <v>679</v>
      </c>
      <c r="J28" s="91">
        <f t="shared" si="2"/>
        <v>2957</v>
      </c>
      <c r="K28" s="91">
        <f>SUM(D28-I28)</f>
        <v>0</v>
      </c>
      <c r="L28" s="93">
        <f>E28</f>
        <v>0</v>
      </c>
      <c r="M28" s="93">
        <f>F28</f>
        <v>0</v>
      </c>
      <c r="N28" s="92">
        <f>G28</f>
        <v>689</v>
      </c>
      <c r="O28" s="92">
        <f>H28</f>
        <v>2268</v>
      </c>
    </row>
    <row r="29" spans="1:15" ht="16.5" customHeight="1">
      <c r="A29" s="77" t="s">
        <v>84</v>
      </c>
      <c r="B29" s="77"/>
      <c r="C29" s="78">
        <f t="shared" si="0"/>
        <v>3880</v>
      </c>
      <c r="D29" s="78">
        <f aca="true" t="shared" si="16" ref="D29:I29">SUM(D30:D33)</f>
        <v>783</v>
      </c>
      <c r="E29" s="100">
        <f t="shared" si="16"/>
        <v>8</v>
      </c>
      <c r="F29" s="100">
        <f t="shared" si="16"/>
        <v>0</v>
      </c>
      <c r="G29" s="100">
        <f t="shared" si="16"/>
        <v>871</v>
      </c>
      <c r="H29" s="126">
        <f t="shared" si="16"/>
        <v>2218</v>
      </c>
      <c r="I29" s="127">
        <f t="shared" si="16"/>
        <v>783</v>
      </c>
      <c r="J29" s="78">
        <f t="shared" si="2"/>
        <v>3097</v>
      </c>
      <c r="K29" s="78">
        <f>SUM(K30:K33)</f>
        <v>0</v>
      </c>
      <c r="L29" s="78">
        <f>SUM(L30:L33)</f>
        <v>8</v>
      </c>
      <c r="M29" s="78">
        <f>SUM(M30:M33)</f>
        <v>0</v>
      </c>
      <c r="N29" s="100">
        <f>SUM(N30:N33)</f>
        <v>871</v>
      </c>
      <c r="O29" s="100">
        <f>SUM(O30:O33)</f>
        <v>2218</v>
      </c>
    </row>
    <row r="30" spans="1:15" ht="16.5" customHeight="1">
      <c r="A30" s="77"/>
      <c r="B30" s="77" t="s">
        <v>85</v>
      </c>
      <c r="C30" s="78">
        <f t="shared" si="0"/>
        <v>2844</v>
      </c>
      <c r="D30" s="80">
        <v>425</v>
      </c>
      <c r="E30" s="79">
        <v>8</v>
      </c>
      <c r="F30" s="79">
        <v>0</v>
      </c>
      <c r="G30" s="79">
        <v>770</v>
      </c>
      <c r="H30" s="117">
        <v>1641</v>
      </c>
      <c r="I30" s="118">
        <v>425</v>
      </c>
      <c r="J30" s="78">
        <f t="shared" si="2"/>
        <v>2419</v>
      </c>
      <c r="K30" s="78">
        <f>SUM(D30-I30)</f>
        <v>0</v>
      </c>
      <c r="L30" s="80">
        <f>SUM(E30)</f>
        <v>8</v>
      </c>
      <c r="M30" s="80">
        <f aca="true" t="shared" si="17" ref="L30:O33">SUM(F30)</f>
        <v>0</v>
      </c>
      <c r="N30" s="79">
        <f t="shared" si="17"/>
        <v>770</v>
      </c>
      <c r="O30" s="79">
        <f t="shared" si="17"/>
        <v>1641</v>
      </c>
    </row>
    <row r="31" spans="1:15" ht="16.5" customHeight="1">
      <c r="A31" s="77"/>
      <c r="B31" s="77" t="s">
        <v>86</v>
      </c>
      <c r="C31" s="78">
        <f t="shared" si="0"/>
        <v>489</v>
      </c>
      <c r="D31" s="79">
        <v>0</v>
      </c>
      <c r="E31" s="79">
        <v>0</v>
      </c>
      <c r="F31" s="79">
        <v>0</v>
      </c>
      <c r="G31" s="79">
        <v>51</v>
      </c>
      <c r="H31" s="117">
        <v>438</v>
      </c>
      <c r="I31" s="118">
        <v>0</v>
      </c>
      <c r="J31" s="78">
        <f t="shared" si="2"/>
        <v>489</v>
      </c>
      <c r="K31" s="78">
        <f>SUM(D31-I31)</f>
        <v>0</v>
      </c>
      <c r="L31" s="80">
        <f t="shared" si="17"/>
        <v>0</v>
      </c>
      <c r="M31" s="80">
        <f t="shared" si="17"/>
        <v>0</v>
      </c>
      <c r="N31" s="79">
        <f t="shared" si="17"/>
        <v>51</v>
      </c>
      <c r="O31" s="79">
        <f t="shared" si="17"/>
        <v>438</v>
      </c>
    </row>
    <row r="32" spans="1:15" ht="16.5" customHeight="1">
      <c r="A32" s="77"/>
      <c r="B32" s="77" t="s">
        <v>87</v>
      </c>
      <c r="C32" s="78">
        <f t="shared" si="0"/>
        <v>458</v>
      </c>
      <c r="D32" s="79">
        <v>358</v>
      </c>
      <c r="E32" s="79">
        <v>0</v>
      </c>
      <c r="F32" s="79">
        <v>0</v>
      </c>
      <c r="G32" s="79">
        <v>50</v>
      </c>
      <c r="H32" s="117">
        <v>50</v>
      </c>
      <c r="I32" s="118">
        <v>358</v>
      </c>
      <c r="J32" s="78">
        <f t="shared" si="2"/>
        <v>100</v>
      </c>
      <c r="K32" s="78">
        <f>SUM(D32-I32)</f>
        <v>0</v>
      </c>
      <c r="L32" s="80">
        <f t="shared" si="17"/>
        <v>0</v>
      </c>
      <c r="M32" s="80">
        <f t="shared" si="17"/>
        <v>0</v>
      </c>
      <c r="N32" s="79">
        <f t="shared" si="17"/>
        <v>50</v>
      </c>
      <c r="O32" s="79">
        <f t="shared" si="17"/>
        <v>50</v>
      </c>
    </row>
    <row r="33" spans="1:15" ht="16.5" customHeight="1">
      <c r="A33" s="84"/>
      <c r="B33" s="84" t="s">
        <v>88</v>
      </c>
      <c r="C33" s="85">
        <f t="shared" si="0"/>
        <v>89</v>
      </c>
      <c r="D33" s="86">
        <v>0</v>
      </c>
      <c r="E33" s="86">
        <v>0</v>
      </c>
      <c r="F33" s="86">
        <v>0</v>
      </c>
      <c r="G33" s="86">
        <v>0</v>
      </c>
      <c r="H33" s="120">
        <v>89</v>
      </c>
      <c r="I33" s="132">
        <v>0</v>
      </c>
      <c r="J33" s="85">
        <f t="shared" si="2"/>
        <v>89</v>
      </c>
      <c r="K33" s="85">
        <f>SUM(D33-I33)</f>
        <v>0</v>
      </c>
      <c r="L33" s="87">
        <f t="shared" si="17"/>
        <v>0</v>
      </c>
      <c r="M33" s="87">
        <f t="shared" si="17"/>
        <v>0</v>
      </c>
      <c r="N33" s="86">
        <f t="shared" si="17"/>
        <v>0</v>
      </c>
      <c r="O33" s="86">
        <f t="shared" si="17"/>
        <v>89</v>
      </c>
    </row>
    <row r="34" spans="1:15" ht="16.5" customHeight="1">
      <c r="A34" s="88" t="s">
        <v>89</v>
      </c>
      <c r="B34" s="73"/>
      <c r="C34" s="75">
        <f t="shared" si="0"/>
        <v>4432</v>
      </c>
      <c r="D34" s="75">
        <f aca="true" t="shared" si="18" ref="D34:I34">SUM(D35)</f>
        <v>847</v>
      </c>
      <c r="E34" s="76">
        <f t="shared" si="18"/>
        <v>6</v>
      </c>
      <c r="F34" s="76">
        <f t="shared" si="18"/>
        <v>50</v>
      </c>
      <c r="G34" s="76">
        <f t="shared" si="18"/>
        <v>974</v>
      </c>
      <c r="H34" s="115">
        <f t="shared" si="18"/>
        <v>2555</v>
      </c>
      <c r="I34" s="133">
        <f t="shared" si="18"/>
        <v>847</v>
      </c>
      <c r="J34" s="75">
        <f t="shared" si="2"/>
        <v>3585</v>
      </c>
      <c r="K34" s="75">
        <f>SUM(K35)</f>
        <v>0</v>
      </c>
      <c r="L34" s="75">
        <f>SUM(L35)</f>
        <v>6</v>
      </c>
      <c r="M34" s="75">
        <f>SUM(M35)</f>
        <v>50</v>
      </c>
      <c r="N34" s="76">
        <f>SUM(N35)</f>
        <v>974</v>
      </c>
      <c r="O34" s="76">
        <f>SUM(O35)</f>
        <v>2555</v>
      </c>
    </row>
    <row r="35" spans="1:15" ht="16.5" customHeight="1">
      <c r="A35" s="101" t="s">
        <v>90</v>
      </c>
      <c r="B35" s="101"/>
      <c r="C35" s="102">
        <f t="shared" si="0"/>
        <v>4432</v>
      </c>
      <c r="D35" s="102">
        <f aca="true" t="shared" si="19" ref="D35:I35">SUM(D36:D41)</f>
        <v>847</v>
      </c>
      <c r="E35" s="103">
        <f t="shared" si="19"/>
        <v>6</v>
      </c>
      <c r="F35" s="103">
        <f t="shared" si="19"/>
        <v>50</v>
      </c>
      <c r="G35" s="103">
        <f t="shared" si="19"/>
        <v>974</v>
      </c>
      <c r="H35" s="128">
        <f t="shared" si="19"/>
        <v>2555</v>
      </c>
      <c r="I35" s="129">
        <f t="shared" si="19"/>
        <v>847</v>
      </c>
      <c r="J35" s="102">
        <f t="shared" si="2"/>
        <v>3585</v>
      </c>
      <c r="K35" s="102">
        <f>SUM(K36:K41)</f>
        <v>0</v>
      </c>
      <c r="L35" s="102">
        <f>SUM(L36:L41)</f>
        <v>6</v>
      </c>
      <c r="M35" s="102">
        <f>SUM(M36:M41)</f>
        <v>50</v>
      </c>
      <c r="N35" s="103">
        <f>SUM(N36:N41)</f>
        <v>974</v>
      </c>
      <c r="O35" s="103">
        <f>SUM(O36:O41)</f>
        <v>2555</v>
      </c>
    </row>
    <row r="36" spans="1:15" ht="16.5" customHeight="1">
      <c r="A36" s="77"/>
      <c r="B36" s="77" t="s">
        <v>91</v>
      </c>
      <c r="C36" s="78">
        <f t="shared" si="0"/>
        <v>430</v>
      </c>
      <c r="D36" s="79">
        <v>0</v>
      </c>
      <c r="E36" s="79">
        <v>0</v>
      </c>
      <c r="F36" s="79">
        <v>0</v>
      </c>
      <c r="G36" s="79">
        <v>0</v>
      </c>
      <c r="H36" s="117">
        <v>430</v>
      </c>
      <c r="I36" s="118">
        <v>0</v>
      </c>
      <c r="J36" s="78">
        <f t="shared" si="2"/>
        <v>430</v>
      </c>
      <c r="K36" s="78">
        <f aca="true" t="shared" si="20" ref="K36:K41">SUM(D36-I36)</f>
        <v>0</v>
      </c>
      <c r="L36" s="80">
        <f aca="true" t="shared" si="21" ref="L36:O41">SUM(E36)</f>
        <v>0</v>
      </c>
      <c r="M36" s="80">
        <f t="shared" si="21"/>
        <v>0</v>
      </c>
      <c r="N36" s="79">
        <f t="shared" si="21"/>
        <v>0</v>
      </c>
      <c r="O36" s="79">
        <f t="shared" si="21"/>
        <v>430</v>
      </c>
    </row>
    <row r="37" spans="1:15" ht="16.5" customHeight="1">
      <c r="A37" s="77"/>
      <c r="B37" s="77" t="s">
        <v>92</v>
      </c>
      <c r="C37" s="78">
        <f t="shared" si="0"/>
        <v>1779</v>
      </c>
      <c r="D37" s="79">
        <v>445</v>
      </c>
      <c r="E37" s="79">
        <v>0</v>
      </c>
      <c r="F37" s="79">
        <v>0</v>
      </c>
      <c r="G37" s="79">
        <v>574</v>
      </c>
      <c r="H37" s="117">
        <v>760</v>
      </c>
      <c r="I37" s="118">
        <v>445</v>
      </c>
      <c r="J37" s="78">
        <f t="shared" si="2"/>
        <v>1334</v>
      </c>
      <c r="K37" s="78">
        <f t="shared" si="20"/>
        <v>0</v>
      </c>
      <c r="L37" s="80">
        <f t="shared" si="21"/>
        <v>0</v>
      </c>
      <c r="M37" s="80">
        <f t="shared" si="21"/>
        <v>0</v>
      </c>
      <c r="N37" s="79">
        <f t="shared" si="21"/>
        <v>574</v>
      </c>
      <c r="O37" s="79">
        <f t="shared" si="21"/>
        <v>760</v>
      </c>
    </row>
    <row r="38" spans="1:15" ht="16.5" customHeight="1">
      <c r="A38" s="77"/>
      <c r="B38" s="77" t="s">
        <v>93</v>
      </c>
      <c r="C38" s="78">
        <f t="shared" si="0"/>
        <v>870</v>
      </c>
      <c r="D38" s="79">
        <v>0</v>
      </c>
      <c r="E38" s="79">
        <v>0</v>
      </c>
      <c r="F38" s="79">
        <v>50</v>
      </c>
      <c r="G38" s="79">
        <v>280</v>
      </c>
      <c r="H38" s="117">
        <v>540</v>
      </c>
      <c r="I38" s="118">
        <v>0</v>
      </c>
      <c r="J38" s="78">
        <f t="shared" si="2"/>
        <v>870</v>
      </c>
      <c r="K38" s="78">
        <f t="shared" si="20"/>
        <v>0</v>
      </c>
      <c r="L38" s="80">
        <f t="shared" si="21"/>
        <v>0</v>
      </c>
      <c r="M38" s="80">
        <f t="shared" si="21"/>
        <v>50</v>
      </c>
      <c r="N38" s="79">
        <f t="shared" si="21"/>
        <v>280</v>
      </c>
      <c r="O38" s="79">
        <f t="shared" si="21"/>
        <v>540</v>
      </c>
    </row>
    <row r="39" spans="1:15" ht="16.5" customHeight="1">
      <c r="A39" s="77"/>
      <c r="B39" s="77" t="s">
        <v>94</v>
      </c>
      <c r="C39" s="78">
        <f t="shared" si="0"/>
        <v>514</v>
      </c>
      <c r="D39" s="79">
        <v>0</v>
      </c>
      <c r="E39" s="79">
        <v>6</v>
      </c>
      <c r="F39" s="79">
        <v>0</v>
      </c>
      <c r="G39" s="79">
        <v>120</v>
      </c>
      <c r="H39" s="117">
        <v>388</v>
      </c>
      <c r="I39" s="118">
        <v>0</v>
      </c>
      <c r="J39" s="78">
        <f t="shared" si="2"/>
        <v>514</v>
      </c>
      <c r="K39" s="78">
        <f>SUM(D39-I39)</f>
        <v>0</v>
      </c>
      <c r="L39" s="80">
        <f>SUM(E39)</f>
        <v>6</v>
      </c>
      <c r="M39" s="80">
        <f t="shared" si="21"/>
        <v>0</v>
      </c>
      <c r="N39" s="79">
        <f t="shared" si="21"/>
        <v>120</v>
      </c>
      <c r="O39" s="79">
        <f t="shared" si="21"/>
        <v>388</v>
      </c>
    </row>
    <row r="40" spans="1:15" ht="16.5" customHeight="1">
      <c r="A40" s="77"/>
      <c r="B40" s="77" t="s">
        <v>95</v>
      </c>
      <c r="C40" s="78">
        <f t="shared" si="0"/>
        <v>669</v>
      </c>
      <c r="D40" s="79">
        <v>402</v>
      </c>
      <c r="E40" s="79">
        <v>0</v>
      </c>
      <c r="F40" s="79">
        <v>0</v>
      </c>
      <c r="G40" s="79">
        <v>0</v>
      </c>
      <c r="H40" s="117">
        <v>267</v>
      </c>
      <c r="I40" s="118">
        <v>402</v>
      </c>
      <c r="J40" s="78">
        <f t="shared" si="2"/>
        <v>267</v>
      </c>
      <c r="K40" s="78">
        <f t="shared" si="20"/>
        <v>0</v>
      </c>
      <c r="L40" s="80">
        <f t="shared" si="21"/>
        <v>0</v>
      </c>
      <c r="M40" s="80">
        <f t="shared" si="21"/>
        <v>0</v>
      </c>
      <c r="N40" s="79">
        <f t="shared" si="21"/>
        <v>0</v>
      </c>
      <c r="O40" s="79">
        <f>SUM(H40)</f>
        <v>267</v>
      </c>
    </row>
    <row r="41" spans="1:15" ht="16.5" customHeight="1">
      <c r="A41" s="77"/>
      <c r="B41" s="77" t="s">
        <v>96</v>
      </c>
      <c r="C41" s="78">
        <f t="shared" si="0"/>
        <v>170</v>
      </c>
      <c r="D41" s="79">
        <v>0</v>
      </c>
      <c r="E41" s="79">
        <v>0</v>
      </c>
      <c r="F41" s="79">
        <v>0</v>
      </c>
      <c r="G41" s="79">
        <v>0</v>
      </c>
      <c r="H41" s="117">
        <v>170</v>
      </c>
      <c r="I41" s="118">
        <v>0</v>
      </c>
      <c r="J41" s="78">
        <f t="shared" si="2"/>
        <v>170</v>
      </c>
      <c r="K41" s="78">
        <f t="shared" si="20"/>
        <v>0</v>
      </c>
      <c r="L41" s="80">
        <f t="shared" si="21"/>
        <v>0</v>
      </c>
      <c r="M41" s="80">
        <f t="shared" si="21"/>
        <v>0</v>
      </c>
      <c r="N41" s="79">
        <f t="shared" si="21"/>
        <v>0</v>
      </c>
      <c r="O41" s="79">
        <f t="shared" si="21"/>
        <v>170</v>
      </c>
    </row>
    <row r="42" spans="1:15" ht="16.5" customHeight="1">
      <c r="A42" s="88" t="s">
        <v>97</v>
      </c>
      <c r="B42" s="73"/>
      <c r="C42" s="75">
        <f t="shared" si="0"/>
        <v>6584</v>
      </c>
      <c r="D42" s="75">
        <f aca="true" t="shared" si="22" ref="D42:I42">SUM(D43:D44)</f>
        <v>1311</v>
      </c>
      <c r="E42" s="76">
        <f t="shared" si="22"/>
        <v>6</v>
      </c>
      <c r="F42" s="76">
        <f t="shared" si="22"/>
        <v>0</v>
      </c>
      <c r="G42" s="76">
        <f t="shared" si="22"/>
        <v>1302</v>
      </c>
      <c r="H42" s="115">
        <f t="shared" si="22"/>
        <v>3965</v>
      </c>
      <c r="I42" s="133">
        <f t="shared" si="22"/>
        <v>826</v>
      </c>
      <c r="J42" s="75">
        <f t="shared" si="2"/>
        <v>5758</v>
      </c>
      <c r="K42" s="75">
        <f>SUM(K43:K44)</f>
        <v>485</v>
      </c>
      <c r="L42" s="75">
        <f>SUM(L43:L44)</f>
        <v>6</v>
      </c>
      <c r="M42" s="75">
        <f>SUM(M43:M44)</f>
        <v>0</v>
      </c>
      <c r="N42" s="76">
        <f>SUM(N43:N44)</f>
        <v>1302</v>
      </c>
      <c r="O42" s="76">
        <f>SUM(O43:O44)</f>
        <v>3965</v>
      </c>
    </row>
    <row r="43" spans="1:15" ht="16.5" customHeight="1">
      <c r="A43" s="89" t="s">
        <v>98</v>
      </c>
      <c r="B43" s="90" t="s">
        <v>99</v>
      </c>
      <c r="C43" s="91">
        <f t="shared" si="0"/>
        <v>6027</v>
      </c>
      <c r="D43" s="93">
        <v>982</v>
      </c>
      <c r="E43" s="92">
        <v>6</v>
      </c>
      <c r="F43" s="92">
        <v>0</v>
      </c>
      <c r="G43" s="92">
        <v>1229</v>
      </c>
      <c r="H43" s="122">
        <v>3810</v>
      </c>
      <c r="I43" s="123">
        <v>497</v>
      </c>
      <c r="J43" s="91">
        <f t="shared" si="2"/>
        <v>5530</v>
      </c>
      <c r="K43" s="91">
        <f>SUM(D43-I43)</f>
        <v>485</v>
      </c>
      <c r="L43" s="93">
        <f>E43</f>
        <v>6</v>
      </c>
      <c r="M43" s="93">
        <f>F43</f>
        <v>0</v>
      </c>
      <c r="N43" s="92">
        <f>G43</f>
        <v>1229</v>
      </c>
      <c r="O43" s="92">
        <f>H43</f>
        <v>3810</v>
      </c>
    </row>
    <row r="44" spans="1:15" ht="16.5" customHeight="1">
      <c r="A44" s="77" t="s">
        <v>100</v>
      </c>
      <c r="B44" s="77"/>
      <c r="C44" s="78">
        <f t="shared" si="0"/>
        <v>557</v>
      </c>
      <c r="D44" s="78">
        <f aca="true" t="shared" si="23" ref="D44:I44">SUM(D45:D47)</f>
        <v>329</v>
      </c>
      <c r="E44" s="100">
        <f t="shared" si="23"/>
        <v>0</v>
      </c>
      <c r="F44" s="100">
        <f t="shared" si="23"/>
        <v>0</v>
      </c>
      <c r="G44" s="100">
        <f t="shared" si="23"/>
        <v>73</v>
      </c>
      <c r="H44" s="126">
        <f t="shared" si="23"/>
        <v>155</v>
      </c>
      <c r="I44" s="127">
        <f t="shared" si="23"/>
        <v>329</v>
      </c>
      <c r="J44" s="78">
        <f t="shared" si="2"/>
        <v>228</v>
      </c>
      <c r="K44" s="78">
        <f>SUM(K45:K47)</f>
        <v>0</v>
      </c>
      <c r="L44" s="78">
        <f>SUM(L45:L47)</f>
        <v>0</v>
      </c>
      <c r="M44" s="78">
        <f>SUM(M45:M47)</f>
        <v>0</v>
      </c>
      <c r="N44" s="100">
        <f>SUM(N45:N47)</f>
        <v>73</v>
      </c>
      <c r="O44" s="100">
        <f>SUM(O45:O47)</f>
        <v>155</v>
      </c>
    </row>
    <row r="45" spans="1:15" ht="16.5" customHeight="1">
      <c r="A45" s="77"/>
      <c r="B45" s="77" t="s">
        <v>101</v>
      </c>
      <c r="C45" s="78">
        <f t="shared" si="0"/>
        <v>0</v>
      </c>
      <c r="D45" s="79">
        <v>0</v>
      </c>
      <c r="E45" s="79">
        <v>0</v>
      </c>
      <c r="F45" s="79">
        <v>0</v>
      </c>
      <c r="G45" s="79">
        <v>0</v>
      </c>
      <c r="H45" s="117">
        <v>0</v>
      </c>
      <c r="I45" s="118">
        <v>0</v>
      </c>
      <c r="J45" s="78">
        <f t="shared" si="2"/>
        <v>0</v>
      </c>
      <c r="K45" s="78">
        <f>SUM(D45-I45)</f>
        <v>0</v>
      </c>
      <c r="L45" s="80">
        <f aca="true" t="shared" si="24" ref="L45:O47">SUM(E45)</f>
        <v>0</v>
      </c>
      <c r="M45" s="80">
        <f t="shared" si="24"/>
        <v>0</v>
      </c>
      <c r="N45" s="79">
        <f t="shared" si="24"/>
        <v>0</v>
      </c>
      <c r="O45" s="79">
        <f t="shared" si="24"/>
        <v>0</v>
      </c>
    </row>
    <row r="46" spans="1:15" ht="16.5" customHeight="1">
      <c r="A46" s="77"/>
      <c r="B46" s="77" t="s">
        <v>102</v>
      </c>
      <c r="C46" s="78">
        <f t="shared" si="0"/>
        <v>402</v>
      </c>
      <c r="D46" s="79">
        <v>329</v>
      </c>
      <c r="E46" s="79">
        <v>0</v>
      </c>
      <c r="F46" s="79">
        <v>0</v>
      </c>
      <c r="G46" s="79">
        <v>73</v>
      </c>
      <c r="H46" s="117">
        <v>0</v>
      </c>
      <c r="I46" s="118">
        <v>329</v>
      </c>
      <c r="J46" s="78">
        <f t="shared" si="2"/>
        <v>73</v>
      </c>
      <c r="K46" s="78">
        <f>SUM(D46-I46)</f>
        <v>0</v>
      </c>
      <c r="L46" s="80">
        <f t="shared" si="24"/>
        <v>0</v>
      </c>
      <c r="M46" s="80">
        <f t="shared" si="24"/>
        <v>0</v>
      </c>
      <c r="N46" s="79">
        <f t="shared" si="24"/>
        <v>73</v>
      </c>
      <c r="O46" s="79">
        <f t="shared" si="24"/>
        <v>0</v>
      </c>
    </row>
    <row r="47" spans="1:15" ht="16.5" customHeight="1">
      <c r="A47" s="84"/>
      <c r="B47" s="84" t="s">
        <v>103</v>
      </c>
      <c r="C47" s="85">
        <f t="shared" si="0"/>
        <v>155</v>
      </c>
      <c r="D47" s="86">
        <v>0</v>
      </c>
      <c r="E47" s="86">
        <v>0</v>
      </c>
      <c r="F47" s="86">
        <v>0</v>
      </c>
      <c r="G47" s="86">
        <v>0</v>
      </c>
      <c r="H47" s="120">
        <v>155</v>
      </c>
      <c r="I47" s="132">
        <v>0</v>
      </c>
      <c r="J47" s="85">
        <f t="shared" si="2"/>
        <v>155</v>
      </c>
      <c r="K47" s="85">
        <f>SUM(D47-I47)</f>
        <v>0</v>
      </c>
      <c r="L47" s="87">
        <f t="shared" si="24"/>
        <v>0</v>
      </c>
      <c r="M47" s="87">
        <f t="shared" si="24"/>
        <v>0</v>
      </c>
      <c r="N47" s="86">
        <f t="shared" si="24"/>
        <v>0</v>
      </c>
      <c r="O47" s="86">
        <f t="shared" si="24"/>
        <v>155</v>
      </c>
    </row>
    <row r="48" spans="1:15" ht="16.5" customHeight="1">
      <c r="A48" s="88" t="s">
        <v>104</v>
      </c>
      <c r="B48" s="73"/>
      <c r="C48" s="75">
        <f t="shared" si="0"/>
        <v>3687</v>
      </c>
      <c r="D48" s="75">
        <f aca="true" t="shared" si="25" ref="D48:I48">SUM(D49,D54)</f>
        <v>918</v>
      </c>
      <c r="E48" s="76">
        <f t="shared" si="25"/>
        <v>4</v>
      </c>
      <c r="F48" s="76">
        <f t="shared" si="25"/>
        <v>0</v>
      </c>
      <c r="G48" s="76">
        <f t="shared" si="25"/>
        <v>681</v>
      </c>
      <c r="H48" s="115">
        <f t="shared" si="25"/>
        <v>2084</v>
      </c>
      <c r="I48" s="133">
        <f t="shared" si="25"/>
        <v>607</v>
      </c>
      <c r="J48" s="75">
        <f t="shared" si="2"/>
        <v>3080</v>
      </c>
      <c r="K48" s="75">
        <f>SUM(K49,K54)</f>
        <v>311</v>
      </c>
      <c r="L48" s="75">
        <f>SUM(L49,L54)</f>
        <v>4</v>
      </c>
      <c r="M48" s="75">
        <f>SUM(M49,M54)</f>
        <v>0</v>
      </c>
      <c r="N48" s="76">
        <f>SUM(N49,N54)</f>
        <v>681</v>
      </c>
      <c r="O48" s="76">
        <f>SUM(O49,O54)</f>
        <v>2084</v>
      </c>
    </row>
    <row r="49" spans="1:15" ht="16.5" customHeight="1">
      <c r="A49" s="101" t="s">
        <v>105</v>
      </c>
      <c r="B49" s="101"/>
      <c r="C49" s="102">
        <f t="shared" si="0"/>
        <v>1838</v>
      </c>
      <c r="D49" s="102">
        <f aca="true" t="shared" si="26" ref="D49:I49">SUM(D50:D53)</f>
        <v>360</v>
      </c>
      <c r="E49" s="103">
        <f t="shared" si="26"/>
        <v>0</v>
      </c>
      <c r="F49" s="103">
        <f t="shared" si="26"/>
        <v>0</v>
      </c>
      <c r="G49" s="103">
        <f t="shared" si="26"/>
        <v>431</v>
      </c>
      <c r="H49" s="128">
        <f t="shared" si="26"/>
        <v>1047</v>
      </c>
      <c r="I49" s="129">
        <f t="shared" si="26"/>
        <v>360</v>
      </c>
      <c r="J49" s="102">
        <f t="shared" si="2"/>
        <v>1478</v>
      </c>
      <c r="K49" s="102">
        <f>SUM(K50:K53)</f>
        <v>0</v>
      </c>
      <c r="L49" s="102">
        <f>SUM(L50:L53)</f>
        <v>0</v>
      </c>
      <c r="M49" s="102">
        <f>SUM(M50:M53)</f>
        <v>0</v>
      </c>
      <c r="N49" s="103">
        <f>SUM(N50:N53)</f>
        <v>431</v>
      </c>
      <c r="O49" s="103">
        <f>SUM(O50:O53)</f>
        <v>1047</v>
      </c>
    </row>
    <row r="50" spans="1:15" ht="16.5" customHeight="1">
      <c r="A50" s="77"/>
      <c r="B50" s="77" t="s">
        <v>106</v>
      </c>
      <c r="C50" s="78">
        <f>SUM(D50:H50)</f>
        <v>205</v>
      </c>
      <c r="D50" s="80">
        <v>0</v>
      </c>
      <c r="E50" s="79">
        <v>0</v>
      </c>
      <c r="F50" s="79">
        <v>0</v>
      </c>
      <c r="G50" s="79">
        <v>0</v>
      </c>
      <c r="H50" s="117">
        <v>205</v>
      </c>
      <c r="I50" s="118">
        <v>0</v>
      </c>
      <c r="J50" s="78">
        <f>SUM(K50:O50)</f>
        <v>205</v>
      </c>
      <c r="K50" s="78">
        <f>SUM(D50-I50)</f>
        <v>0</v>
      </c>
      <c r="L50" s="80">
        <f aca="true" t="shared" si="27" ref="L50:O53">SUM(E50)</f>
        <v>0</v>
      </c>
      <c r="M50" s="80">
        <f t="shared" si="27"/>
        <v>0</v>
      </c>
      <c r="N50" s="79">
        <f t="shared" si="27"/>
        <v>0</v>
      </c>
      <c r="O50" s="79">
        <f t="shared" si="27"/>
        <v>205</v>
      </c>
    </row>
    <row r="51" spans="1:15" ht="16.5" customHeight="1">
      <c r="A51" s="77"/>
      <c r="B51" s="77" t="s">
        <v>107</v>
      </c>
      <c r="C51" s="78">
        <f t="shared" si="0"/>
        <v>1139</v>
      </c>
      <c r="D51" s="80">
        <v>360</v>
      </c>
      <c r="E51" s="79">
        <v>0</v>
      </c>
      <c r="F51" s="79">
        <v>0</v>
      </c>
      <c r="G51" s="79">
        <v>172</v>
      </c>
      <c r="H51" s="117">
        <v>607</v>
      </c>
      <c r="I51" s="118">
        <v>360</v>
      </c>
      <c r="J51" s="78">
        <f t="shared" si="2"/>
        <v>779</v>
      </c>
      <c r="K51" s="78">
        <f>SUM(D51-I51)</f>
        <v>0</v>
      </c>
      <c r="L51" s="80">
        <f t="shared" si="27"/>
        <v>0</v>
      </c>
      <c r="M51" s="80">
        <f t="shared" si="27"/>
        <v>0</v>
      </c>
      <c r="N51" s="79">
        <f t="shared" si="27"/>
        <v>172</v>
      </c>
      <c r="O51" s="79">
        <f t="shared" si="27"/>
        <v>607</v>
      </c>
    </row>
    <row r="52" spans="1:15" ht="16.5" customHeight="1">
      <c r="A52" s="77"/>
      <c r="B52" s="77" t="s">
        <v>108</v>
      </c>
      <c r="C52" s="78">
        <f t="shared" si="0"/>
        <v>132</v>
      </c>
      <c r="D52" s="80">
        <v>0</v>
      </c>
      <c r="E52" s="79">
        <v>0</v>
      </c>
      <c r="F52" s="79">
        <v>0</v>
      </c>
      <c r="G52" s="79">
        <v>91</v>
      </c>
      <c r="H52" s="117">
        <v>41</v>
      </c>
      <c r="I52" s="118">
        <v>0</v>
      </c>
      <c r="J52" s="78">
        <f t="shared" si="2"/>
        <v>132</v>
      </c>
      <c r="K52" s="78">
        <f>SUM(D52-I52)</f>
        <v>0</v>
      </c>
      <c r="L52" s="80">
        <f t="shared" si="27"/>
        <v>0</v>
      </c>
      <c r="M52" s="80">
        <f t="shared" si="27"/>
        <v>0</v>
      </c>
      <c r="N52" s="79">
        <f t="shared" si="27"/>
        <v>91</v>
      </c>
      <c r="O52" s="79">
        <f t="shared" si="27"/>
        <v>41</v>
      </c>
    </row>
    <row r="53" spans="1:15" ht="16.5" customHeight="1">
      <c r="A53" s="104"/>
      <c r="B53" s="104" t="s">
        <v>134</v>
      </c>
      <c r="C53" s="105">
        <f t="shared" si="0"/>
        <v>362</v>
      </c>
      <c r="D53" s="107">
        <v>0</v>
      </c>
      <c r="E53" s="106">
        <v>0</v>
      </c>
      <c r="F53" s="106">
        <v>0</v>
      </c>
      <c r="G53" s="106">
        <v>168</v>
      </c>
      <c r="H53" s="130">
        <v>194</v>
      </c>
      <c r="I53" s="131">
        <v>0</v>
      </c>
      <c r="J53" s="105">
        <f t="shared" si="2"/>
        <v>362</v>
      </c>
      <c r="K53" s="105">
        <f>SUM(D53-I53)</f>
        <v>0</v>
      </c>
      <c r="L53" s="107">
        <f t="shared" si="27"/>
        <v>0</v>
      </c>
      <c r="M53" s="107">
        <f t="shared" si="27"/>
        <v>0</v>
      </c>
      <c r="N53" s="106">
        <f t="shared" si="27"/>
        <v>168</v>
      </c>
      <c r="O53" s="106">
        <f t="shared" si="27"/>
        <v>194</v>
      </c>
    </row>
    <row r="54" spans="1:15" ht="16.5" customHeight="1">
      <c r="A54" s="77" t="s">
        <v>110</v>
      </c>
      <c r="B54" s="77"/>
      <c r="C54" s="78">
        <f t="shared" si="0"/>
        <v>1849</v>
      </c>
      <c r="D54" s="78">
        <f aca="true" t="shared" si="28" ref="D54:I54">SUM(D55:D57)</f>
        <v>558</v>
      </c>
      <c r="E54" s="100">
        <f t="shared" si="28"/>
        <v>4</v>
      </c>
      <c r="F54" s="100">
        <f t="shared" si="28"/>
        <v>0</v>
      </c>
      <c r="G54" s="100">
        <f t="shared" si="28"/>
        <v>250</v>
      </c>
      <c r="H54" s="126">
        <f t="shared" si="28"/>
        <v>1037</v>
      </c>
      <c r="I54" s="127">
        <f t="shared" si="28"/>
        <v>247</v>
      </c>
      <c r="J54" s="78">
        <f t="shared" si="2"/>
        <v>1602</v>
      </c>
      <c r="K54" s="78">
        <f>SUM(K55:K57)</f>
        <v>311</v>
      </c>
      <c r="L54" s="78">
        <f>SUM(L55:L57)</f>
        <v>4</v>
      </c>
      <c r="M54" s="78">
        <f>SUM(M55:M57)</f>
        <v>0</v>
      </c>
      <c r="N54" s="100">
        <f>SUM(N55:N57)</f>
        <v>250</v>
      </c>
      <c r="O54" s="100">
        <f>SUM(O55:O57)</f>
        <v>1037</v>
      </c>
    </row>
    <row r="55" spans="1:15" ht="16.5" customHeight="1">
      <c r="A55" s="77"/>
      <c r="B55" s="77" t="s">
        <v>111</v>
      </c>
      <c r="C55" s="78">
        <f t="shared" si="0"/>
        <v>745</v>
      </c>
      <c r="D55" s="80">
        <v>311</v>
      </c>
      <c r="E55" s="79">
        <v>0</v>
      </c>
      <c r="F55" s="79">
        <v>0</v>
      </c>
      <c r="G55" s="79">
        <v>78</v>
      </c>
      <c r="H55" s="117">
        <v>356</v>
      </c>
      <c r="I55" s="118">
        <v>0</v>
      </c>
      <c r="J55" s="78">
        <f t="shared" si="2"/>
        <v>745</v>
      </c>
      <c r="K55" s="78">
        <f>SUM(D55-I55)</f>
        <v>311</v>
      </c>
      <c r="L55" s="80">
        <f aca="true" t="shared" si="29" ref="L55:O57">SUM(E55)</f>
        <v>0</v>
      </c>
      <c r="M55" s="80">
        <f t="shared" si="29"/>
        <v>0</v>
      </c>
      <c r="N55" s="79">
        <f t="shared" si="29"/>
        <v>78</v>
      </c>
      <c r="O55" s="79">
        <f t="shared" si="29"/>
        <v>356</v>
      </c>
    </row>
    <row r="56" spans="1:15" ht="16.5" customHeight="1">
      <c r="A56" s="77"/>
      <c r="B56" s="77" t="s">
        <v>112</v>
      </c>
      <c r="C56" s="78">
        <f t="shared" si="0"/>
        <v>1074</v>
      </c>
      <c r="D56" s="80">
        <v>247</v>
      </c>
      <c r="E56" s="79">
        <v>4</v>
      </c>
      <c r="F56" s="79">
        <v>0</v>
      </c>
      <c r="G56" s="79">
        <v>142</v>
      </c>
      <c r="H56" s="117">
        <v>681</v>
      </c>
      <c r="I56" s="118">
        <v>247</v>
      </c>
      <c r="J56" s="78">
        <f t="shared" si="2"/>
        <v>827</v>
      </c>
      <c r="K56" s="78">
        <f>SUM(D56-I56)</f>
        <v>0</v>
      </c>
      <c r="L56" s="80">
        <f t="shared" si="29"/>
        <v>4</v>
      </c>
      <c r="M56" s="80">
        <f t="shared" si="29"/>
        <v>0</v>
      </c>
      <c r="N56" s="79">
        <f t="shared" si="29"/>
        <v>142</v>
      </c>
      <c r="O56" s="79">
        <f t="shared" si="29"/>
        <v>681</v>
      </c>
    </row>
    <row r="57" spans="1:15" ht="16.5" customHeight="1">
      <c r="A57" s="84"/>
      <c r="B57" s="84" t="s">
        <v>113</v>
      </c>
      <c r="C57" s="85">
        <f t="shared" si="0"/>
        <v>30</v>
      </c>
      <c r="D57" s="87">
        <v>0</v>
      </c>
      <c r="E57" s="86">
        <v>0</v>
      </c>
      <c r="F57" s="86">
        <v>0</v>
      </c>
      <c r="G57" s="86">
        <v>30</v>
      </c>
      <c r="H57" s="120">
        <v>0</v>
      </c>
      <c r="I57" s="132">
        <v>0</v>
      </c>
      <c r="J57" s="85">
        <f t="shared" si="2"/>
        <v>30</v>
      </c>
      <c r="K57" s="85">
        <f>SUM(D57-I57)</f>
        <v>0</v>
      </c>
      <c r="L57" s="87">
        <f t="shared" si="29"/>
        <v>0</v>
      </c>
      <c r="M57" s="87">
        <f t="shared" si="29"/>
        <v>0</v>
      </c>
      <c r="N57" s="86">
        <f t="shared" si="29"/>
        <v>30</v>
      </c>
      <c r="O57" s="86">
        <f t="shared" si="29"/>
        <v>0</v>
      </c>
    </row>
    <row r="58" spans="1:15" ht="16.5" customHeight="1">
      <c r="A58" s="88" t="s">
        <v>114</v>
      </c>
      <c r="B58" s="73"/>
      <c r="C58" s="75">
        <f t="shared" si="0"/>
        <v>2181</v>
      </c>
      <c r="D58" s="75">
        <f aca="true" t="shared" si="30" ref="D58:I58">SUM(D59,D63)</f>
        <v>602</v>
      </c>
      <c r="E58" s="76">
        <f t="shared" si="30"/>
        <v>4</v>
      </c>
      <c r="F58" s="76">
        <f t="shared" si="30"/>
        <v>7</v>
      </c>
      <c r="G58" s="76">
        <f t="shared" si="30"/>
        <v>297</v>
      </c>
      <c r="H58" s="115">
        <f t="shared" si="30"/>
        <v>1271</v>
      </c>
      <c r="I58" s="133">
        <f t="shared" si="30"/>
        <v>537</v>
      </c>
      <c r="J58" s="75">
        <f t="shared" si="2"/>
        <v>1644</v>
      </c>
      <c r="K58" s="75">
        <f>SUM(K59,K63)</f>
        <v>65</v>
      </c>
      <c r="L58" s="75">
        <f>SUM(L59,L63)</f>
        <v>4</v>
      </c>
      <c r="M58" s="75">
        <f>SUM(M59,M63)</f>
        <v>7</v>
      </c>
      <c r="N58" s="76">
        <f>SUM(N59,N63)</f>
        <v>297</v>
      </c>
      <c r="O58" s="76">
        <f>SUM(O59,O63)</f>
        <v>1271</v>
      </c>
    </row>
    <row r="59" spans="1:15" ht="16.5" customHeight="1">
      <c r="A59" s="101" t="s">
        <v>115</v>
      </c>
      <c r="B59" s="101"/>
      <c r="C59" s="102">
        <f t="shared" si="0"/>
        <v>1035</v>
      </c>
      <c r="D59" s="102">
        <f aca="true" t="shared" si="31" ref="D59:I59">SUM(D60:D62)</f>
        <v>65</v>
      </c>
      <c r="E59" s="103">
        <f t="shared" si="31"/>
        <v>4</v>
      </c>
      <c r="F59" s="103">
        <f t="shared" si="31"/>
        <v>0</v>
      </c>
      <c r="G59" s="103">
        <f t="shared" si="31"/>
        <v>206</v>
      </c>
      <c r="H59" s="128">
        <f t="shared" si="31"/>
        <v>760</v>
      </c>
      <c r="I59" s="129">
        <f t="shared" si="31"/>
        <v>0</v>
      </c>
      <c r="J59" s="102">
        <f t="shared" si="2"/>
        <v>1035</v>
      </c>
      <c r="K59" s="102">
        <f>SUM(K60:K62)</f>
        <v>65</v>
      </c>
      <c r="L59" s="102">
        <f>SUM(L60:L62)</f>
        <v>4</v>
      </c>
      <c r="M59" s="102">
        <f>SUM(M60:M62)</f>
        <v>0</v>
      </c>
      <c r="N59" s="103">
        <f>SUM(N60:N62)</f>
        <v>206</v>
      </c>
      <c r="O59" s="103">
        <f>SUM(O60:O62)</f>
        <v>760</v>
      </c>
    </row>
    <row r="60" spans="1:15" ht="16.5" customHeight="1">
      <c r="A60" s="77"/>
      <c r="B60" s="77" t="s">
        <v>116</v>
      </c>
      <c r="C60" s="78">
        <f t="shared" si="0"/>
        <v>655</v>
      </c>
      <c r="D60" s="80">
        <v>65</v>
      </c>
      <c r="E60" s="79">
        <v>4</v>
      </c>
      <c r="F60" s="79">
        <v>0</v>
      </c>
      <c r="G60" s="79">
        <v>36</v>
      </c>
      <c r="H60" s="117">
        <v>550</v>
      </c>
      <c r="I60" s="118">
        <v>0</v>
      </c>
      <c r="J60" s="78">
        <f t="shared" si="2"/>
        <v>655</v>
      </c>
      <c r="K60" s="78">
        <f>SUM(D60-I60)</f>
        <v>65</v>
      </c>
      <c r="L60" s="80">
        <f aca="true" t="shared" si="32" ref="L60:O62">SUM(E60)</f>
        <v>4</v>
      </c>
      <c r="M60" s="80">
        <f t="shared" si="32"/>
        <v>0</v>
      </c>
      <c r="N60" s="79">
        <f t="shared" si="32"/>
        <v>36</v>
      </c>
      <c r="O60" s="79">
        <f t="shared" si="32"/>
        <v>550</v>
      </c>
    </row>
    <row r="61" spans="1:15" ht="16.5" customHeight="1">
      <c r="A61" s="77"/>
      <c r="B61" s="77" t="s">
        <v>117</v>
      </c>
      <c r="C61" s="78">
        <f>SUM(D61:H61)</f>
        <v>100</v>
      </c>
      <c r="D61" s="80">
        <v>0</v>
      </c>
      <c r="E61" s="79">
        <v>0</v>
      </c>
      <c r="F61" s="79">
        <v>0</v>
      </c>
      <c r="G61" s="79">
        <v>0</v>
      </c>
      <c r="H61" s="117">
        <v>100</v>
      </c>
      <c r="I61" s="118">
        <v>0</v>
      </c>
      <c r="J61" s="78">
        <f>SUM(K61:O61)</f>
        <v>100</v>
      </c>
      <c r="K61" s="78">
        <f>SUM(D61-I61)</f>
        <v>0</v>
      </c>
      <c r="L61" s="80">
        <f t="shared" si="32"/>
        <v>0</v>
      </c>
      <c r="M61" s="80">
        <f t="shared" si="32"/>
        <v>0</v>
      </c>
      <c r="N61" s="79">
        <f t="shared" si="32"/>
        <v>0</v>
      </c>
      <c r="O61" s="79">
        <f t="shared" si="32"/>
        <v>100</v>
      </c>
    </row>
    <row r="62" spans="1:15" ht="16.5" customHeight="1">
      <c r="A62" s="104"/>
      <c r="B62" s="104" t="s">
        <v>118</v>
      </c>
      <c r="C62" s="105">
        <f t="shared" si="0"/>
        <v>280</v>
      </c>
      <c r="D62" s="107">
        <v>0</v>
      </c>
      <c r="E62" s="106">
        <v>0</v>
      </c>
      <c r="F62" s="106">
        <v>0</v>
      </c>
      <c r="G62" s="106">
        <v>170</v>
      </c>
      <c r="H62" s="130">
        <v>110</v>
      </c>
      <c r="I62" s="131">
        <v>0</v>
      </c>
      <c r="J62" s="105">
        <f t="shared" si="2"/>
        <v>280</v>
      </c>
      <c r="K62" s="105">
        <f>SUM(D62-I62)</f>
        <v>0</v>
      </c>
      <c r="L62" s="107">
        <f t="shared" si="32"/>
        <v>0</v>
      </c>
      <c r="M62" s="107">
        <f t="shared" si="32"/>
        <v>0</v>
      </c>
      <c r="N62" s="107">
        <f t="shared" si="32"/>
        <v>170</v>
      </c>
      <c r="O62" s="106">
        <f t="shared" si="32"/>
        <v>110</v>
      </c>
    </row>
    <row r="63" spans="1:15" ht="16.5" customHeight="1">
      <c r="A63" s="77" t="s">
        <v>119</v>
      </c>
      <c r="B63" s="77"/>
      <c r="C63" s="78">
        <f t="shared" si="0"/>
        <v>1146</v>
      </c>
      <c r="D63" s="78">
        <f aca="true" t="shared" si="33" ref="D63:I63">SUM(D64:D65)</f>
        <v>537</v>
      </c>
      <c r="E63" s="100">
        <f t="shared" si="33"/>
        <v>0</v>
      </c>
      <c r="F63" s="100">
        <f t="shared" si="33"/>
        <v>7</v>
      </c>
      <c r="G63" s="100">
        <f t="shared" si="33"/>
        <v>91</v>
      </c>
      <c r="H63" s="126">
        <f t="shared" si="33"/>
        <v>511</v>
      </c>
      <c r="I63" s="127">
        <f t="shared" si="33"/>
        <v>537</v>
      </c>
      <c r="J63" s="78">
        <f t="shared" si="2"/>
        <v>609</v>
      </c>
      <c r="K63" s="78">
        <f>SUM(K64:K65)</f>
        <v>0</v>
      </c>
      <c r="L63" s="78">
        <f>SUM(L64:L65)</f>
        <v>0</v>
      </c>
      <c r="M63" s="78">
        <f>SUM(M64:M65)</f>
        <v>7</v>
      </c>
      <c r="N63" s="100">
        <f>SUM(N64:N65)</f>
        <v>91</v>
      </c>
      <c r="O63" s="100">
        <f>SUM(O64:O65)</f>
        <v>511</v>
      </c>
    </row>
    <row r="64" spans="1:15" ht="16.5" customHeight="1">
      <c r="A64" s="77"/>
      <c r="B64" s="77" t="s">
        <v>120</v>
      </c>
      <c r="C64" s="78">
        <f t="shared" si="0"/>
        <v>707</v>
      </c>
      <c r="D64" s="80">
        <v>287</v>
      </c>
      <c r="E64" s="79">
        <v>0</v>
      </c>
      <c r="F64" s="79">
        <v>7</v>
      </c>
      <c r="G64" s="79">
        <v>55</v>
      </c>
      <c r="H64" s="117">
        <v>358</v>
      </c>
      <c r="I64" s="118">
        <v>287</v>
      </c>
      <c r="J64" s="78">
        <f t="shared" si="2"/>
        <v>420</v>
      </c>
      <c r="K64" s="78">
        <f>SUM(D64-I64)</f>
        <v>0</v>
      </c>
      <c r="L64" s="80">
        <f aca="true" t="shared" si="34" ref="L64:O65">SUM(E64)</f>
        <v>0</v>
      </c>
      <c r="M64" s="80">
        <f t="shared" si="34"/>
        <v>7</v>
      </c>
      <c r="N64" s="79">
        <f t="shared" si="34"/>
        <v>55</v>
      </c>
      <c r="O64" s="79">
        <f t="shared" si="34"/>
        <v>358</v>
      </c>
    </row>
    <row r="65" spans="1:15" ht="16.5" customHeight="1">
      <c r="A65" s="84"/>
      <c r="B65" s="84" t="s">
        <v>121</v>
      </c>
      <c r="C65" s="85">
        <f t="shared" si="0"/>
        <v>439</v>
      </c>
      <c r="D65" s="87">
        <v>250</v>
      </c>
      <c r="E65" s="86">
        <v>0</v>
      </c>
      <c r="F65" s="86">
        <v>0</v>
      </c>
      <c r="G65" s="86">
        <v>36</v>
      </c>
      <c r="H65" s="120">
        <v>153</v>
      </c>
      <c r="I65" s="132">
        <v>250</v>
      </c>
      <c r="J65" s="85">
        <f t="shared" si="2"/>
        <v>189</v>
      </c>
      <c r="K65" s="85">
        <f>SUM(D65-I65)</f>
        <v>0</v>
      </c>
      <c r="L65" s="87">
        <f t="shared" si="34"/>
        <v>0</v>
      </c>
      <c r="M65" s="87">
        <f t="shared" si="34"/>
        <v>0</v>
      </c>
      <c r="N65" s="86">
        <f t="shared" si="34"/>
        <v>36</v>
      </c>
      <c r="O65" s="86">
        <f t="shared" si="34"/>
        <v>153</v>
      </c>
    </row>
    <row r="66" spans="1:15" ht="16.5" customHeight="1">
      <c r="A66" s="88" t="s">
        <v>122</v>
      </c>
      <c r="B66" s="73"/>
      <c r="C66" s="75">
        <f t="shared" si="0"/>
        <v>1565</v>
      </c>
      <c r="D66" s="75">
        <f aca="true" t="shared" si="35" ref="D66:I66">SUM(D67)</f>
        <v>266</v>
      </c>
      <c r="E66" s="76">
        <f t="shared" si="35"/>
        <v>4</v>
      </c>
      <c r="F66" s="76">
        <f t="shared" si="35"/>
        <v>0</v>
      </c>
      <c r="G66" s="76">
        <f t="shared" si="35"/>
        <v>491</v>
      </c>
      <c r="H66" s="115">
        <f t="shared" si="35"/>
        <v>804</v>
      </c>
      <c r="I66" s="133">
        <f t="shared" si="35"/>
        <v>266</v>
      </c>
      <c r="J66" s="75">
        <f t="shared" si="2"/>
        <v>1299</v>
      </c>
      <c r="K66" s="75">
        <f>SUM(K67)</f>
        <v>0</v>
      </c>
      <c r="L66" s="75">
        <f>SUM(L67)</f>
        <v>4</v>
      </c>
      <c r="M66" s="75">
        <f>SUM(M67)</f>
        <v>0</v>
      </c>
      <c r="N66" s="76">
        <f>SUM(N67)</f>
        <v>491</v>
      </c>
      <c r="O66" s="76">
        <f>SUM(O67)</f>
        <v>804</v>
      </c>
    </row>
    <row r="67" spans="1:15" ht="16.5" customHeight="1">
      <c r="A67" s="101" t="s">
        <v>123</v>
      </c>
      <c r="B67" s="101"/>
      <c r="C67" s="102">
        <f t="shared" si="0"/>
        <v>1565</v>
      </c>
      <c r="D67" s="102">
        <f aca="true" t="shared" si="36" ref="D67:I67">SUM(D68:D69)</f>
        <v>266</v>
      </c>
      <c r="E67" s="103">
        <f t="shared" si="36"/>
        <v>4</v>
      </c>
      <c r="F67" s="103">
        <f t="shared" si="36"/>
        <v>0</v>
      </c>
      <c r="G67" s="103">
        <f t="shared" si="36"/>
        <v>491</v>
      </c>
      <c r="H67" s="128">
        <f t="shared" si="36"/>
        <v>804</v>
      </c>
      <c r="I67" s="129">
        <f t="shared" si="36"/>
        <v>266</v>
      </c>
      <c r="J67" s="102">
        <f t="shared" si="2"/>
        <v>1299</v>
      </c>
      <c r="K67" s="102">
        <f>SUM(K68:K69)</f>
        <v>0</v>
      </c>
      <c r="L67" s="102">
        <f>SUM(L68:L69)</f>
        <v>4</v>
      </c>
      <c r="M67" s="102">
        <f>SUM(M68:M69)</f>
        <v>0</v>
      </c>
      <c r="N67" s="103">
        <f>SUM(N68:N69)</f>
        <v>491</v>
      </c>
      <c r="O67" s="103">
        <f>SUM(O68:O69)</f>
        <v>804</v>
      </c>
    </row>
    <row r="68" spans="1:15" ht="16.5" customHeight="1">
      <c r="A68" s="77"/>
      <c r="B68" s="77" t="s">
        <v>124</v>
      </c>
      <c r="C68" s="78">
        <f>SUM(D68:H68)</f>
        <v>445</v>
      </c>
      <c r="D68" s="80">
        <v>0</v>
      </c>
      <c r="E68" s="79">
        <v>0</v>
      </c>
      <c r="F68" s="79">
        <v>0</v>
      </c>
      <c r="G68" s="79">
        <v>167</v>
      </c>
      <c r="H68" s="117">
        <v>278</v>
      </c>
      <c r="I68" s="118">
        <v>0</v>
      </c>
      <c r="J68" s="78">
        <f>SUM(K68:O68)</f>
        <v>445</v>
      </c>
      <c r="K68" s="78">
        <f>SUM(D68-I68)</f>
        <v>0</v>
      </c>
      <c r="L68" s="80">
        <f aca="true" t="shared" si="37" ref="L68:O69">SUM(E68)</f>
        <v>0</v>
      </c>
      <c r="M68" s="80">
        <f t="shared" si="37"/>
        <v>0</v>
      </c>
      <c r="N68" s="79">
        <f t="shared" si="37"/>
        <v>167</v>
      </c>
      <c r="O68" s="79">
        <f t="shared" si="37"/>
        <v>278</v>
      </c>
    </row>
    <row r="69" spans="1:15" ht="16.5" customHeight="1">
      <c r="A69" s="84"/>
      <c r="B69" s="84" t="s">
        <v>125</v>
      </c>
      <c r="C69" s="85">
        <f>SUM(D69:H69)</f>
        <v>1120</v>
      </c>
      <c r="D69" s="87">
        <v>266</v>
      </c>
      <c r="E69" s="86">
        <v>4</v>
      </c>
      <c r="F69" s="86">
        <v>0</v>
      </c>
      <c r="G69" s="86">
        <v>324</v>
      </c>
      <c r="H69" s="120">
        <v>526</v>
      </c>
      <c r="I69" s="132">
        <v>266</v>
      </c>
      <c r="J69" s="85">
        <f>SUM(K69:O69)</f>
        <v>854</v>
      </c>
      <c r="K69" s="85">
        <f>SUM(D69-I69)</f>
        <v>0</v>
      </c>
      <c r="L69" s="87">
        <f t="shared" si="37"/>
        <v>4</v>
      </c>
      <c r="M69" s="87">
        <f t="shared" si="37"/>
        <v>0</v>
      </c>
      <c r="N69" s="86">
        <f t="shared" si="37"/>
        <v>324</v>
      </c>
      <c r="O69" s="86">
        <f t="shared" si="37"/>
        <v>526</v>
      </c>
    </row>
    <row r="70" spans="1:15" ht="16.5" customHeight="1">
      <c r="A70" s="88" t="s">
        <v>126</v>
      </c>
      <c r="B70" s="73"/>
      <c r="C70" s="75">
        <f>SUM(D70:H70)</f>
        <v>2054</v>
      </c>
      <c r="D70" s="75">
        <f aca="true" t="shared" si="38" ref="D70:I70">SUM(D71)</f>
        <v>370</v>
      </c>
      <c r="E70" s="76">
        <f t="shared" si="38"/>
        <v>4</v>
      </c>
      <c r="F70" s="76">
        <f t="shared" si="38"/>
        <v>26</v>
      </c>
      <c r="G70" s="76">
        <f t="shared" si="38"/>
        <v>976</v>
      </c>
      <c r="H70" s="115">
        <f t="shared" si="38"/>
        <v>678</v>
      </c>
      <c r="I70" s="133">
        <f t="shared" si="38"/>
        <v>240</v>
      </c>
      <c r="J70" s="75">
        <f>SUM(K70:O70)</f>
        <v>1814</v>
      </c>
      <c r="K70" s="75">
        <f>SUM(K71)</f>
        <v>130</v>
      </c>
      <c r="L70" s="75">
        <f>SUM(L71)</f>
        <v>4</v>
      </c>
      <c r="M70" s="75">
        <f>SUM(M71)</f>
        <v>26</v>
      </c>
      <c r="N70" s="76">
        <f>SUM(N71)</f>
        <v>976</v>
      </c>
      <c r="O70" s="76">
        <f>SUM(O71)</f>
        <v>678</v>
      </c>
    </row>
    <row r="71" spans="1:15" ht="16.5" customHeight="1">
      <c r="A71" s="101" t="s">
        <v>127</v>
      </c>
      <c r="B71" s="101"/>
      <c r="C71" s="102">
        <f>SUM(D71:H71)</f>
        <v>2054</v>
      </c>
      <c r="D71" s="102">
        <f aca="true" t="shared" si="39" ref="D71:I71">SUM(D72:D74)</f>
        <v>370</v>
      </c>
      <c r="E71" s="103">
        <f t="shared" si="39"/>
        <v>4</v>
      </c>
      <c r="F71" s="103">
        <f t="shared" si="39"/>
        <v>26</v>
      </c>
      <c r="G71" s="103">
        <f t="shared" si="39"/>
        <v>976</v>
      </c>
      <c r="H71" s="128">
        <f t="shared" si="39"/>
        <v>678</v>
      </c>
      <c r="I71" s="129">
        <f t="shared" si="39"/>
        <v>240</v>
      </c>
      <c r="J71" s="102">
        <f>SUM(K71:O71)</f>
        <v>1814</v>
      </c>
      <c r="K71" s="102">
        <f>SUM(K72:K74)</f>
        <v>130</v>
      </c>
      <c r="L71" s="102">
        <f>SUM(L72:L74)</f>
        <v>4</v>
      </c>
      <c r="M71" s="102">
        <f>SUM(M72:M74)</f>
        <v>26</v>
      </c>
      <c r="N71" s="103">
        <f>SUM(N72:N74)</f>
        <v>976</v>
      </c>
      <c r="O71" s="103">
        <f>SUM(O72:O74)</f>
        <v>678</v>
      </c>
    </row>
    <row r="72" spans="1:15" ht="16.5" customHeight="1">
      <c r="A72" s="77"/>
      <c r="B72" s="77" t="s">
        <v>128</v>
      </c>
      <c r="C72" s="78">
        <f>SUM(D72:H72)</f>
        <v>842</v>
      </c>
      <c r="D72" s="80">
        <v>285</v>
      </c>
      <c r="E72" s="79">
        <v>4</v>
      </c>
      <c r="F72" s="79">
        <v>26</v>
      </c>
      <c r="G72" s="79">
        <v>100</v>
      </c>
      <c r="H72" s="117">
        <v>427</v>
      </c>
      <c r="I72" s="118">
        <v>240</v>
      </c>
      <c r="J72" s="78">
        <f>SUM(K72:O72)</f>
        <v>602</v>
      </c>
      <c r="K72" s="78">
        <f>SUM(D72-I72)</f>
        <v>45</v>
      </c>
      <c r="L72" s="80">
        <f aca="true" t="shared" si="40" ref="L72:O74">SUM(E72)</f>
        <v>4</v>
      </c>
      <c r="M72" s="80">
        <f t="shared" si="40"/>
        <v>26</v>
      </c>
      <c r="N72" s="79">
        <f t="shared" si="40"/>
        <v>100</v>
      </c>
      <c r="O72" s="79">
        <f t="shared" si="40"/>
        <v>427</v>
      </c>
    </row>
    <row r="73" spans="1:15" ht="16.5" customHeight="1">
      <c r="A73" s="77"/>
      <c r="B73" s="77" t="s">
        <v>129</v>
      </c>
      <c r="C73" s="78">
        <f>SUM(D73:H73)</f>
        <v>630</v>
      </c>
      <c r="D73" s="80">
        <v>85</v>
      </c>
      <c r="E73" s="79">
        <v>0</v>
      </c>
      <c r="F73" s="79">
        <v>0</v>
      </c>
      <c r="G73" s="79">
        <v>504</v>
      </c>
      <c r="H73" s="117">
        <v>41</v>
      </c>
      <c r="I73" s="118">
        <v>0</v>
      </c>
      <c r="J73" s="78">
        <f>SUM(K73:O73)</f>
        <v>630</v>
      </c>
      <c r="K73" s="78">
        <f>SUM(D73-I73)</f>
        <v>85</v>
      </c>
      <c r="L73" s="80">
        <f t="shared" si="40"/>
        <v>0</v>
      </c>
      <c r="M73" s="80">
        <f t="shared" si="40"/>
        <v>0</v>
      </c>
      <c r="N73" s="80">
        <f t="shared" si="40"/>
        <v>504</v>
      </c>
      <c r="O73" s="80">
        <f t="shared" si="40"/>
        <v>41</v>
      </c>
    </row>
    <row r="74" spans="1:15" ht="16.5" customHeight="1">
      <c r="A74" s="84"/>
      <c r="B74" s="84" t="s">
        <v>135</v>
      </c>
      <c r="C74" s="85">
        <f>SUM(D74:H74)</f>
        <v>582</v>
      </c>
      <c r="D74" s="87">
        <v>0</v>
      </c>
      <c r="E74" s="86">
        <v>0</v>
      </c>
      <c r="F74" s="86">
        <v>0</v>
      </c>
      <c r="G74" s="86">
        <v>372</v>
      </c>
      <c r="H74" s="120">
        <v>210</v>
      </c>
      <c r="I74" s="132">
        <v>0</v>
      </c>
      <c r="J74" s="85">
        <f>SUM(K74:O74)</f>
        <v>582</v>
      </c>
      <c r="K74" s="85">
        <f>SUM(D74-I74)</f>
        <v>0</v>
      </c>
      <c r="L74" s="87">
        <f t="shared" si="40"/>
        <v>0</v>
      </c>
      <c r="M74" s="87">
        <f t="shared" si="40"/>
        <v>0</v>
      </c>
      <c r="N74" s="87">
        <f t="shared" si="40"/>
        <v>372</v>
      </c>
      <c r="O74" s="87">
        <f t="shared" si="40"/>
        <v>210</v>
      </c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 sheet="1" objects="1" scenarios="1"/>
  <mergeCells count="5">
    <mergeCell ref="A2:A3"/>
    <mergeCell ref="B2:B3"/>
    <mergeCell ref="C2:H2"/>
    <mergeCell ref="I2:I3"/>
    <mergeCell ref="J2:O2"/>
  </mergeCells>
  <printOptions/>
  <pageMargins left="0.5118110236220472" right="0.31496062992125984" top="0.5905511811023623" bottom="0.8267716535433072" header="0.5118110236220472" footer="0.1968503937007874"/>
  <pageSetup firstPageNumber="7" useFirstPageNumber="1" fitToHeight="2" horizontalDpi="300" verticalDpi="300" orientation="portrait" paperSize="9" scale="96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1"/>
  <sheetViews>
    <sheetView showZeros="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50390625" defaultRowHeight="13.5"/>
  <cols>
    <col min="1" max="1" width="7.50390625" style="157" bestFit="1" customWidth="1"/>
    <col min="2" max="2" width="9.125" style="134" bestFit="1" customWidth="1"/>
    <col min="3" max="3" width="9.50390625" style="64" bestFit="1" customWidth="1"/>
    <col min="4" max="4" width="7.50390625" style="135" customWidth="1"/>
    <col min="5" max="6" width="7.50390625" style="136" customWidth="1"/>
    <col min="7" max="7" width="7.50390625" style="135" customWidth="1"/>
    <col min="8" max="9" width="7.50390625" style="136" customWidth="1"/>
    <col min="10" max="10" width="7.50390625" style="135" customWidth="1"/>
    <col min="11" max="12" width="7.50390625" style="136" customWidth="1"/>
    <col min="13" max="13" width="5.125" style="134" customWidth="1"/>
    <col min="14" max="14" width="15.625" style="134" customWidth="1"/>
    <col min="15" max="15" width="13.125" style="134" customWidth="1"/>
    <col min="16" max="16384" width="9.50390625" style="134" customWidth="1"/>
  </cols>
  <sheetData>
    <row r="1" spans="1:11" ht="24.75" customHeight="1">
      <c r="A1" s="62" t="s">
        <v>136</v>
      </c>
      <c r="B1" s="63"/>
      <c r="D1" s="64"/>
      <c r="E1" s="210"/>
      <c r="F1" s="210"/>
      <c r="G1" s="64"/>
      <c r="H1" s="210"/>
      <c r="I1" s="210"/>
      <c r="J1" s="64"/>
      <c r="K1" s="210"/>
    </row>
    <row r="2" spans="1:12" ht="18.75" customHeight="1">
      <c r="A2" s="192"/>
      <c r="B2" s="192" t="s">
        <v>46</v>
      </c>
      <c r="C2" s="190" t="s">
        <v>203</v>
      </c>
      <c r="D2" s="182" t="s">
        <v>34</v>
      </c>
      <c r="E2" s="182"/>
      <c r="F2" s="182"/>
      <c r="G2" s="182" t="s">
        <v>47</v>
      </c>
      <c r="H2" s="182"/>
      <c r="I2" s="182"/>
      <c r="J2" s="182" t="s">
        <v>137</v>
      </c>
      <c r="K2" s="182"/>
      <c r="L2" s="182"/>
    </row>
    <row r="3" spans="1:12" s="138" customFormat="1" ht="36.75" customHeight="1">
      <c r="A3" s="192"/>
      <c r="B3" s="192"/>
      <c r="C3" s="191"/>
      <c r="D3" s="65" t="s">
        <v>138</v>
      </c>
      <c r="E3" s="137" t="s">
        <v>139</v>
      </c>
      <c r="F3" s="137" t="s">
        <v>140</v>
      </c>
      <c r="G3" s="65" t="s">
        <v>138</v>
      </c>
      <c r="H3" s="137" t="s">
        <v>139</v>
      </c>
      <c r="I3" s="137" t="s">
        <v>140</v>
      </c>
      <c r="J3" s="65" t="s">
        <v>138</v>
      </c>
      <c r="K3" s="137" t="s">
        <v>139</v>
      </c>
      <c r="L3" s="137" t="s">
        <v>140</v>
      </c>
    </row>
    <row r="4" spans="1:12" s="138" customFormat="1" ht="21" customHeight="1">
      <c r="A4" s="69"/>
      <c r="B4" s="70" t="s">
        <v>55</v>
      </c>
      <c r="C4" s="139">
        <v>5582000</v>
      </c>
      <c r="D4" s="139">
        <v>348</v>
      </c>
      <c r="E4" s="140">
        <f>SUM(D4/C4*100000)</f>
        <v>6.234324614833393</v>
      </c>
      <c r="F4" s="140">
        <f>SUM(C4/D4/100)</f>
        <v>160.4022988505747</v>
      </c>
      <c r="G4" s="139">
        <v>4967</v>
      </c>
      <c r="H4" s="140">
        <f>SUM(G4/C4*100000)</f>
        <v>88.98244356861339</v>
      </c>
      <c r="I4" s="140">
        <f>SUM(C4/G4/100)</f>
        <v>11.238171934769477</v>
      </c>
      <c r="J4" s="139">
        <v>2966</v>
      </c>
      <c r="K4" s="140">
        <f>SUM(J4/C4*100000)</f>
        <v>53.13507703332139</v>
      </c>
      <c r="L4" s="140">
        <f>SUM(C4/J4/100)</f>
        <v>18.819959541469995</v>
      </c>
    </row>
    <row r="5" spans="1:16" s="138" customFormat="1" ht="16.5" customHeight="1">
      <c r="A5" s="73" t="s">
        <v>56</v>
      </c>
      <c r="B5" s="74" t="s">
        <v>56</v>
      </c>
      <c r="C5" s="75">
        <v>1544496</v>
      </c>
      <c r="D5" s="141">
        <v>105</v>
      </c>
      <c r="E5" s="142">
        <f aca="true" t="shared" si="0" ref="E5:E68">SUM(D5/C5*100000)</f>
        <v>6.79833421387948</v>
      </c>
      <c r="F5" s="142">
        <f aca="true" t="shared" si="1" ref="F5:F68">SUM(C5/D5/100)</f>
        <v>147.09485714285714</v>
      </c>
      <c r="G5" s="141">
        <v>1594</v>
      </c>
      <c r="H5" s="142">
        <f>SUM(G5/C5*100000)</f>
        <v>103.20518797070372</v>
      </c>
      <c r="I5" s="142">
        <f>SUM(C5/G5/100)</f>
        <v>9.689435382685069</v>
      </c>
      <c r="J5" s="141">
        <v>938</v>
      </c>
      <c r="K5" s="142">
        <f>SUM(J5/C5*100000)</f>
        <v>60.731785643990015</v>
      </c>
      <c r="L5" s="142">
        <f>SUM(C5/J5/100)</f>
        <v>16.465842217484006</v>
      </c>
      <c r="N5" s="143"/>
      <c r="O5" s="143"/>
      <c r="P5" s="143"/>
    </row>
    <row r="6" spans="1:16" ht="16.5" customHeight="1">
      <c r="A6" s="77"/>
      <c r="B6" s="77" t="s">
        <v>57</v>
      </c>
      <c r="C6" s="80">
        <v>211091</v>
      </c>
      <c r="D6" s="80">
        <v>5</v>
      </c>
      <c r="E6" s="144">
        <f t="shared" si="0"/>
        <v>2.36864669739591</v>
      </c>
      <c r="F6" s="144">
        <f t="shared" si="1"/>
        <v>422.18199999999996</v>
      </c>
      <c r="G6" s="80">
        <v>234</v>
      </c>
      <c r="H6" s="144">
        <f>SUM(G6/C6*100000)</f>
        <v>110.85266543812858</v>
      </c>
      <c r="I6" s="144">
        <f>SUM(C6/G6/100)</f>
        <v>9.020982905982907</v>
      </c>
      <c r="J6" s="80">
        <v>147</v>
      </c>
      <c r="K6" s="144">
        <f aca="true" t="shared" si="2" ref="K6:K69">SUM(J6/C6*100000)</f>
        <v>69.63821290343975</v>
      </c>
      <c r="L6" s="144">
        <f aca="true" t="shared" si="3" ref="L6:L69">SUM(C6/J6/100)</f>
        <v>14.359931972789116</v>
      </c>
      <c r="N6" s="143"/>
      <c r="O6" s="143"/>
      <c r="P6" s="143"/>
    </row>
    <row r="7" spans="1:16" ht="16.5" customHeight="1">
      <c r="A7" s="77"/>
      <c r="B7" s="77" t="s">
        <v>58</v>
      </c>
      <c r="C7" s="80">
        <v>134190</v>
      </c>
      <c r="D7" s="80">
        <v>8</v>
      </c>
      <c r="E7" s="144">
        <f t="shared" si="0"/>
        <v>5.961696102541173</v>
      </c>
      <c r="F7" s="144">
        <f t="shared" si="1"/>
        <v>167.7375</v>
      </c>
      <c r="G7" s="80">
        <v>170</v>
      </c>
      <c r="H7" s="144">
        <f aca="true" t="shared" si="4" ref="H7:H70">SUM(G7/C7*100000)</f>
        <v>126.68604217899993</v>
      </c>
      <c r="I7" s="144">
        <f>SUM(C7/G7/100)</f>
        <v>7.893529411764706</v>
      </c>
      <c r="J7" s="80">
        <v>90</v>
      </c>
      <c r="K7" s="144">
        <f t="shared" si="2"/>
        <v>67.0690811535882</v>
      </c>
      <c r="L7" s="144">
        <f t="shared" si="3"/>
        <v>14.91</v>
      </c>
      <c r="N7" s="143"/>
      <c r="O7" s="143"/>
      <c r="P7" s="143"/>
    </row>
    <row r="8" spans="1:16" ht="16.5" customHeight="1">
      <c r="A8" s="77"/>
      <c r="B8" s="77" t="s">
        <v>59</v>
      </c>
      <c r="C8" s="80">
        <v>107935</v>
      </c>
      <c r="D8" s="80">
        <v>11</v>
      </c>
      <c r="E8" s="144">
        <f t="shared" si="0"/>
        <v>10.191318849307454</v>
      </c>
      <c r="F8" s="144">
        <f t="shared" si="1"/>
        <v>98.12272727272727</v>
      </c>
      <c r="G8" s="80">
        <v>123</v>
      </c>
      <c r="H8" s="144">
        <f t="shared" si="4"/>
        <v>113.95747440589243</v>
      </c>
      <c r="I8" s="144">
        <f aca="true" t="shared" si="5" ref="I8:I71">SUM(C8/G8/100)</f>
        <v>8.77520325203252</v>
      </c>
      <c r="J8" s="80">
        <v>70</v>
      </c>
      <c r="K8" s="144">
        <f t="shared" si="2"/>
        <v>64.85384722286562</v>
      </c>
      <c r="L8" s="144">
        <f t="shared" si="3"/>
        <v>15.419285714285714</v>
      </c>
      <c r="N8" s="143"/>
      <c r="O8" s="143"/>
      <c r="P8" s="143"/>
    </row>
    <row r="9" spans="1:16" ht="16.5" customHeight="1">
      <c r="A9" s="77"/>
      <c r="B9" s="77" t="s">
        <v>60</v>
      </c>
      <c r="C9" s="80">
        <v>101027</v>
      </c>
      <c r="D9" s="80">
        <v>8</v>
      </c>
      <c r="E9" s="144">
        <f t="shared" si="0"/>
        <v>7.918675205638097</v>
      </c>
      <c r="F9" s="144">
        <f t="shared" si="1"/>
        <v>126.28375</v>
      </c>
      <c r="G9" s="80">
        <v>117</v>
      </c>
      <c r="H9" s="144">
        <f t="shared" si="4"/>
        <v>115.81062488245718</v>
      </c>
      <c r="I9" s="144">
        <f t="shared" si="5"/>
        <v>8.634786324786324</v>
      </c>
      <c r="J9" s="80">
        <v>73</v>
      </c>
      <c r="K9" s="144">
        <f t="shared" si="2"/>
        <v>72.25791125144764</v>
      </c>
      <c r="L9" s="144">
        <f t="shared" si="3"/>
        <v>13.839315068493152</v>
      </c>
      <c r="N9" s="143"/>
      <c r="O9" s="143"/>
      <c r="P9" s="143"/>
    </row>
    <row r="10" spans="1:16" ht="16.5" customHeight="1">
      <c r="A10" s="77"/>
      <c r="B10" s="77" t="s">
        <v>61</v>
      </c>
      <c r="C10" s="80">
        <v>166746</v>
      </c>
      <c r="D10" s="80">
        <v>12</v>
      </c>
      <c r="E10" s="144">
        <f t="shared" si="0"/>
        <v>7.196574430571048</v>
      </c>
      <c r="F10" s="144">
        <f t="shared" si="1"/>
        <v>138.955</v>
      </c>
      <c r="G10" s="80">
        <v>146</v>
      </c>
      <c r="H10" s="144">
        <f t="shared" si="4"/>
        <v>87.55832223861442</v>
      </c>
      <c r="I10" s="144">
        <f t="shared" si="5"/>
        <v>11.42095890410959</v>
      </c>
      <c r="J10" s="80">
        <v>80</v>
      </c>
      <c r="K10" s="144">
        <f t="shared" si="2"/>
        <v>47.977162870473656</v>
      </c>
      <c r="L10" s="144">
        <f t="shared" si="3"/>
        <v>20.843249999999998</v>
      </c>
      <c r="N10" s="143"/>
      <c r="O10" s="143"/>
      <c r="P10" s="143"/>
    </row>
    <row r="11" spans="1:16" ht="16.5" customHeight="1">
      <c r="A11" s="77"/>
      <c r="B11" s="77" t="s">
        <v>62</v>
      </c>
      <c r="C11" s="80">
        <v>220289</v>
      </c>
      <c r="D11" s="80">
        <v>6</v>
      </c>
      <c r="E11" s="144">
        <f t="shared" si="0"/>
        <v>2.7236947827626437</v>
      </c>
      <c r="F11" s="144">
        <f t="shared" si="1"/>
        <v>367.14833333333337</v>
      </c>
      <c r="G11" s="80">
        <v>165</v>
      </c>
      <c r="H11" s="144">
        <f t="shared" si="4"/>
        <v>74.9016065259727</v>
      </c>
      <c r="I11" s="144">
        <f t="shared" si="5"/>
        <v>13.350848484848484</v>
      </c>
      <c r="J11" s="80">
        <v>102</v>
      </c>
      <c r="K11" s="144">
        <f t="shared" si="2"/>
        <v>46.30281130696494</v>
      </c>
      <c r="L11" s="144">
        <f t="shared" si="3"/>
        <v>21.596960784313723</v>
      </c>
      <c r="N11" s="143"/>
      <c r="O11" s="143"/>
      <c r="P11" s="143"/>
    </row>
    <row r="12" spans="1:16" ht="16.5" customHeight="1">
      <c r="A12" s="77"/>
      <c r="B12" s="77" t="s">
        <v>63</v>
      </c>
      <c r="C12" s="80">
        <v>226480</v>
      </c>
      <c r="D12" s="80">
        <v>19</v>
      </c>
      <c r="E12" s="144">
        <f t="shared" si="0"/>
        <v>8.389261744966442</v>
      </c>
      <c r="F12" s="144">
        <f t="shared" si="1"/>
        <v>119.2</v>
      </c>
      <c r="G12" s="80">
        <v>148</v>
      </c>
      <c r="H12" s="144">
        <f t="shared" si="4"/>
        <v>65.34793359237018</v>
      </c>
      <c r="I12" s="144">
        <f t="shared" si="5"/>
        <v>15.302702702702701</v>
      </c>
      <c r="J12" s="80">
        <v>107</v>
      </c>
      <c r="K12" s="144">
        <f t="shared" si="2"/>
        <v>47.24478982691628</v>
      </c>
      <c r="L12" s="144">
        <f t="shared" si="3"/>
        <v>21.166355140186916</v>
      </c>
      <c r="N12" s="143"/>
      <c r="O12" s="143"/>
      <c r="P12" s="143"/>
    </row>
    <row r="13" spans="1:16" ht="16.5" customHeight="1">
      <c r="A13" s="77"/>
      <c r="B13" s="77" t="s">
        <v>64</v>
      </c>
      <c r="C13" s="80">
        <v>127506</v>
      </c>
      <c r="D13" s="80">
        <v>20</v>
      </c>
      <c r="E13" s="144">
        <f t="shared" si="0"/>
        <v>15.685536366916066</v>
      </c>
      <c r="F13" s="144">
        <f t="shared" si="1"/>
        <v>63.753</v>
      </c>
      <c r="G13" s="80">
        <v>313</v>
      </c>
      <c r="H13" s="144">
        <f t="shared" si="4"/>
        <v>245.47864414223645</v>
      </c>
      <c r="I13" s="144">
        <f t="shared" si="5"/>
        <v>4.073674121405751</v>
      </c>
      <c r="J13" s="80">
        <v>179</v>
      </c>
      <c r="K13" s="144">
        <f t="shared" si="2"/>
        <v>140.38555048389878</v>
      </c>
      <c r="L13" s="144">
        <f t="shared" si="3"/>
        <v>7.123240223463687</v>
      </c>
      <c r="N13" s="143"/>
      <c r="O13" s="143"/>
      <c r="P13" s="143"/>
    </row>
    <row r="14" spans="1:16" ht="16.5" customHeight="1">
      <c r="A14" s="84"/>
      <c r="B14" s="84" t="s">
        <v>65</v>
      </c>
      <c r="C14" s="87">
        <v>249232</v>
      </c>
      <c r="D14" s="87">
        <v>16</v>
      </c>
      <c r="E14" s="145">
        <f t="shared" si="0"/>
        <v>6.419721384091931</v>
      </c>
      <c r="F14" s="145">
        <f t="shared" si="1"/>
        <v>155.77</v>
      </c>
      <c r="G14" s="87">
        <v>178</v>
      </c>
      <c r="H14" s="145">
        <f t="shared" si="4"/>
        <v>71.41940039802273</v>
      </c>
      <c r="I14" s="145">
        <f t="shared" si="5"/>
        <v>14.001797752808988</v>
      </c>
      <c r="J14" s="87">
        <v>90</v>
      </c>
      <c r="K14" s="145">
        <f t="shared" si="2"/>
        <v>36.11093278551711</v>
      </c>
      <c r="L14" s="145">
        <f t="shared" si="3"/>
        <v>27.692444444444444</v>
      </c>
      <c r="N14" s="143"/>
      <c r="O14" s="143"/>
      <c r="P14" s="143"/>
    </row>
    <row r="15" spans="1:16" ht="16.5" customHeight="1">
      <c r="A15" s="88" t="s">
        <v>66</v>
      </c>
      <c r="B15" s="73"/>
      <c r="C15" s="75">
        <f>SUM(C16:C18)</f>
        <v>1029378</v>
      </c>
      <c r="D15" s="146">
        <v>51</v>
      </c>
      <c r="E15" s="147">
        <f t="shared" si="0"/>
        <v>4.954448220187337</v>
      </c>
      <c r="F15" s="147">
        <f t="shared" si="1"/>
        <v>201.83882352941174</v>
      </c>
      <c r="G15" s="146">
        <v>1088</v>
      </c>
      <c r="H15" s="147">
        <f t="shared" si="4"/>
        <v>105.6948953639965</v>
      </c>
      <c r="I15" s="147">
        <f t="shared" si="5"/>
        <v>9.461194852941176</v>
      </c>
      <c r="J15" s="146">
        <v>590</v>
      </c>
      <c r="K15" s="147">
        <f t="shared" si="2"/>
        <v>57.31616568452017</v>
      </c>
      <c r="L15" s="147">
        <f t="shared" si="3"/>
        <v>17.447084745762712</v>
      </c>
      <c r="N15" s="143"/>
      <c r="O15" s="143"/>
      <c r="P15" s="143"/>
    </row>
    <row r="16" spans="1:16" ht="16.5" customHeight="1">
      <c r="A16" s="89" t="s">
        <v>67</v>
      </c>
      <c r="B16" s="90" t="s">
        <v>68</v>
      </c>
      <c r="C16" s="93">
        <v>452020</v>
      </c>
      <c r="D16" s="93">
        <v>25</v>
      </c>
      <c r="E16" s="148">
        <f t="shared" si="0"/>
        <v>5.530728728817309</v>
      </c>
      <c r="F16" s="148">
        <f t="shared" si="1"/>
        <v>180.808</v>
      </c>
      <c r="G16" s="93">
        <v>488</v>
      </c>
      <c r="H16" s="148">
        <f t="shared" si="4"/>
        <v>107.95982478651388</v>
      </c>
      <c r="I16" s="148">
        <f t="shared" si="5"/>
        <v>9.262704918032787</v>
      </c>
      <c r="J16" s="93">
        <v>248</v>
      </c>
      <c r="K16" s="148">
        <f t="shared" si="2"/>
        <v>54.8648289898677</v>
      </c>
      <c r="L16" s="148">
        <f t="shared" si="3"/>
        <v>18.226612903225806</v>
      </c>
      <c r="N16" s="143"/>
      <c r="O16" s="143"/>
      <c r="P16" s="143"/>
    </row>
    <row r="17" spans="1:16" ht="16.5" customHeight="1">
      <c r="A17" s="89" t="s">
        <v>69</v>
      </c>
      <c r="B17" s="90" t="s">
        <v>70</v>
      </c>
      <c r="C17" s="93">
        <v>483598</v>
      </c>
      <c r="D17" s="93">
        <v>23</v>
      </c>
      <c r="E17" s="148">
        <f t="shared" si="0"/>
        <v>4.756016360696281</v>
      </c>
      <c r="F17" s="148">
        <f t="shared" si="1"/>
        <v>210.26</v>
      </c>
      <c r="G17" s="93">
        <v>478</v>
      </c>
      <c r="H17" s="148">
        <f t="shared" si="4"/>
        <v>98.84242697447053</v>
      </c>
      <c r="I17" s="148">
        <f t="shared" si="5"/>
        <v>10.117112970711297</v>
      </c>
      <c r="J17" s="93">
        <v>272</v>
      </c>
      <c r="K17" s="148">
        <f t="shared" si="2"/>
        <v>56.24506304823428</v>
      </c>
      <c r="L17" s="148">
        <f t="shared" si="3"/>
        <v>17.779338235294116</v>
      </c>
      <c r="N17" s="143"/>
      <c r="O17" s="143"/>
      <c r="P17" s="143"/>
    </row>
    <row r="18" spans="1:16" ht="16.5" customHeight="1">
      <c r="A18" s="94" t="s">
        <v>71</v>
      </c>
      <c r="B18" s="95" t="s">
        <v>72</v>
      </c>
      <c r="C18" s="149">
        <v>93760</v>
      </c>
      <c r="D18" s="98">
        <v>3</v>
      </c>
      <c r="E18" s="150">
        <f t="shared" si="0"/>
        <v>3.1996587030716723</v>
      </c>
      <c r="F18" s="150">
        <f t="shared" si="1"/>
        <v>312.5333333333333</v>
      </c>
      <c r="G18" s="98">
        <v>122</v>
      </c>
      <c r="H18" s="150">
        <f t="shared" si="4"/>
        <v>130.11945392491467</v>
      </c>
      <c r="I18" s="150">
        <f t="shared" si="5"/>
        <v>7.685245901639345</v>
      </c>
      <c r="J18" s="98">
        <v>70</v>
      </c>
      <c r="K18" s="150">
        <f t="shared" si="2"/>
        <v>74.65870307167236</v>
      </c>
      <c r="L18" s="150">
        <f t="shared" si="3"/>
        <v>13.394285714285713</v>
      </c>
      <c r="N18" s="143"/>
      <c r="O18" s="143"/>
      <c r="P18" s="143"/>
    </row>
    <row r="19" spans="1:16" ht="16.5" customHeight="1">
      <c r="A19" s="99" t="s">
        <v>73</v>
      </c>
      <c r="B19" s="77"/>
      <c r="C19" s="78">
        <f>SUM(C20,C24)</f>
        <v>726260</v>
      </c>
      <c r="D19" s="80">
        <v>33</v>
      </c>
      <c r="E19" s="142">
        <f t="shared" si="0"/>
        <v>4.543827279486685</v>
      </c>
      <c r="F19" s="142">
        <f t="shared" si="1"/>
        <v>220.0787878787879</v>
      </c>
      <c r="G19" s="80">
        <v>573</v>
      </c>
      <c r="H19" s="142">
        <f t="shared" si="4"/>
        <v>78.8973645801779</v>
      </c>
      <c r="I19" s="142">
        <f t="shared" si="5"/>
        <v>12.674694589877836</v>
      </c>
      <c r="J19" s="80">
        <v>367</v>
      </c>
      <c r="K19" s="142">
        <f t="shared" si="2"/>
        <v>50.532867017321614</v>
      </c>
      <c r="L19" s="142">
        <f t="shared" si="3"/>
        <v>19.78910081743869</v>
      </c>
      <c r="N19" s="143"/>
      <c r="O19" s="143"/>
      <c r="P19" s="143"/>
    </row>
    <row r="20" spans="1:16" ht="16.5" customHeight="1">
      <c r="A20" s="101" t="s">
        <v>74</v>
      </c>
      <c r="B20" s="101"/>
      <c r="C20" s="102">
        <f>SUM(C21:C23)</f>
        <v>384741</v>
      </c>
      <c r="D20" s="151">
        <v>18</v>
      </c>
      <c r="E20" s="152">
        <f t="shared" si="0"/>
        <v>4.678472011041194</v>
      </c>
      <c r="F20" s="152">
        <f t="shared" si="1"/>
        <v>213.745</v>
      </c>
      <c r="G20" s="151">
        <v>299</v>
      </c>
      <c r="H20" s="152">
        <f t="shared" si="4"/>
        <v>77.71461840562871</v>
      </c>
      <c r="I20" s="152">
        <f t="shared" si="5"/>
        <v>12.867591973244147</v>
      </c>
      <c r="J20" s="151">
        <v>185</v>
      </c>
      <c r="K20" s="152">
        <f t="shared" si="2"/>
        <v>48.084295669034496</v>
      </c>
      <c r="L20" s="152">
        <f t="shared" si="3"/>
        <v>20.79681081081081</v>
      </c>
      <c r="N20" s="143"/>
      <c r="O20" s="143"/>
      <c r="P20" s="143"/>
    </row>
    <row r="21" spans="1:16" ht="16.5" customHeight="1">
      <c r="A21" s="77"/>
      <c r="B21" s="77" t="s">
        <v>75</v>
      </c>
      <c r="C21" s="80">
        <v>197094</v>
      </c>
      <c r="D21" s="80">
        <v>8</v>
      </c>
      <c r="E21" s="144">
        <f t="shared" si="0"/>
        <v>4.058976934863567</v>
      </c>
      <c r="F21" s="144">
        <f t="shared" si="1"/>
        <v>246.3675</v>
      </c>
      <c r="G21" s="80">
        <v>165</v>
      </c>
      <c r="H21" s="144">
        <f t="shared" si="4"/>
        <v>83.71639928156108</v>
      </c>
      <c r="I21" s="144">
        <f t="shared" si="5"/>
        <v>11.94509090909091</v>
      </c>
      <c r="J21" s="80">
        <v>105</v>
      </c>
      <c r="K21" s="144">
        <f t="shared" si="2"/>
        <v>53.274072270084325</v>
      </c>
      <c r="L21" s="144">
        <f t="shared" si="3"/>
        <v>18.770857142857142</v>
      </c>
      <c r="N21" s="143"/>
      <c r="O21" s="143"/>
      <c r="P21" s="143"/>
    </row>
    <row r="22" spans="1:16" ht="16.5" customHeight="1">
      <c r="A22" s="77"/>
      <c r="B22" s="77" t="s">
        <v>76</v>
      </c>
      <c r="C22" s="80">
        <v>156007</v>
      </c>
      <c r="D22" s="80">
        <v>8</v>
      </c>
      <c r="E22" s="144">
        <f t="shared" si="0"/>
        <v>5.12797502676162</v>
      </c>
      <c r="F22" s="144">
        <f t="shared" si="1"/>
        <v>195.00875</v>
      </c>
      <c r="G22" s="80">
        <v>116</v>
      </c>
      <c r="H22" s="144">
        <f t="shared" si="4"/>
        <v>74.35563788804349</v>
      </c>
      <c r="I22" s="144">
        <f t="shared" si="5"/>
        <v>13.448879310344829</v>
      </c>
      <c r="J22" s="80">
        <v>72</v>
      </c>
      <c r="K22" s="144">
        <f t="shared" si="2"/>
        <v>46.151775240854576</v>
      </c>
      <c r="L22" s="144">
        <f t="shared" si="3"/>
        <v>21.667638888888888</v>
      </c>
      <c r="N22" s="143"/>
      <c r="O22" s="143"/>
      <c r="P22" s="143"/>
    </row>
    <row r="23" spans="1:16" ht="16.5" customHeight="1">
      <c r="A23" s="104"/>
      <c r="B23" s="104" t="s">
        <v>77</v>
      </c>
      <c r="C23" s="107">
        <v>31640</v>
      </c>
      <c r="D23" s="107">
        <v>2</v>
      </c>
      <c r="E23" s="153">
        <f t="shared" si="0"/>
        <v>6.321112515802781</v>
      </c>
      <c r="F23" s="153">
        <f t="shared" si="1"/>
        <v>158.2</v>
      </c>
      <c r="G23" s="107">
        <v>18</v>
      </c>
      <c r="H23" s="153">
        <f t="shared" si="4"/>
        <v>56.89001264222503</v>
      </c>
      <c r="I23" s="153">
        <f t="shared" si="5"/>
        <v>17.57777777777778</v>
      </c>
      <c r="J23" s="107">
        <v>8</v>
      </c>
      <c r="K23" s="153">
        <f t="shared" si="2"/>
        <v>25.284450063211125</v>
      </c>
      <c r="L23" s="153">
        <f t="shared" si="3"/>
        <v>39.55</v>
      </c>
      <c r="N23" s="143"/>
      <c r="O23" s="143"/>
      <c r="P23" s="143"/>
    </row>
    <row r="24" spans="1:16" ht="16.5" customHeight="1">
      <c r="A24" s="77" t="s">
        <v>78</v>
      </c>
      <c r="B24" s="77"/>
      <c r="C24" s="78">
        <f>SUM(C25:C26)</f>
        <v>341519</v>
      </c>
      <c r="D24" s="80">
        <v>15</v>
      </c>
      <c r="E24" s="144">
        <f t="shared" si="0"/>
        <v>4.392142164857592</v>
      </c>
      <c r="F24" s="144">
        <f t="shared" si="1"/>
        <v>227.67933333333335</v>
      </c>
      <c r="G24" s="80">
        <v>274</v>
      </c>
      <c r="H24" s="144">
        <f t="shared" si="4"/>
        <v>80.22979687806534</v>
      </c>
      <c r="I24" s="144">
        <f t="shared" si="5"/>
        <v>12.464197080291973</v>
      </c>
      <c r="J24" s="80">
        <v>182</v>
      </c>
      <c r="K24" s="144">
        <f t="shared" si="2"/>
        <v>53.29132493360545</v>
      </c>
      <c r="L24" s="144">
        <f t="shared" si="3"/>
        <v>18.76478021978022</v>
      </c>
      <c r="N24" s="143"/>
      <c r="O24" s="143"/>
      <c r="P24" s="143"/>
    </row>
    <row r="25" spans="1:16" ht="16.5" customHeight="1">
      <c r="A25" s="77"/>
      <c r="B25" s="77" t="s">
        <v>79</v>
      </c>
      <c r="C25" s="80">
        <v>226875</v>
      </c>
      <c r="D25" s="80">
        <v>6</v>
      </c>
      <c r="E25" s="144">
        <f t="shared" si="0"/>
        <v>2.644628099173554</v>
      </c>
      <c r="F25" s="144">
        <f t="shared" si="1"/>
        <v>378.125</v>
      </c>
      <c r="G25" s="80">
        <v>195</v>
      </c>
      <c r="H25" s="144">
        <f t="shared" si="4"/>
        <v>85.9504132231405</v>
      </c>
      <c r="I25" s="144">
        <f t="shared" si="5"/>
        <v>11.634615384615385</v>
      </c>
      <c r="J25" s="80">
        <v>133</v>
      </c>
      <c r="K25" s="144">
        <f t="shared" si="2"/>
        <v>58.62258953168044</v>
      </c>
      <c r="L25" s="144">
        <f t="shared" si="3"/>
        <v>17.05827067669173</v>
      </c>
      <c r="N25" s="143"/>
      <c r="O25" s="143"/>
      <c r="P25" s="143"/>
    </row>
    <row r="26" spans="1:16" ht="16.5" customHeight="1">
      <c r="A26" s="84"/>
      <c r="B26" s="84" t="s">
        <v>80</v>
      </c>
      <c r="C26" s="87">
        <v>114644</v>
      </c>
      <c r="D26" s="87">
        <v>9</v>
      </c>
      <c r="E26" s="145">
        <f t="shared" si="0"/>
        <v>7.850389030389729</v>
      </c>
      <c r="F26" s="145">
        <f t="shared" si="1"/>
        <v>127.38222222222223</v>
      </c>
      <c r="G26" s="87">
        <v>79</v>
      </c>
      <c r="H26" s="145">
        <f t="shared" si="4"/>
        <v>68.90897037786539</v>
      </c>
      <c r="I26" s="145">
        <f t="shared" si="5"/>
        <v>14.511898734177215</v>
      </c>
      <c r="J26" s="87">
        <v>49</v>
      </c>
      <c r="K26" s="145">
        <f t="shared" si="2"/>
        <v>42.74100694323297</v>
      </c>
      <c r="L26" s="145">
        <f t="shared" si="3"/>
        <v>23.39673469387755</v>
      </c>
      <c r="N26" s="143"/>
      <c r="O26" s="143"/>
      <c r="P26" s="143"/>
    </row>
    <row r="27" spans="1:16" ht="16.5" customHeight="1">
      <c r="A27" s="88" t="s">
        <v>81</v>
      </c>
      <c r="B27" s="73"/>
      <c r="C27" s="75">
        <f>SUM(C28:C29)</f>
        <v>716586</v>
      </c>
      <c r="D27" s="141">
        <v>41</v>
      </c>
      <c r="E27" s="142">
        <f t="shared" si="0"/>
        <v>5.721574242310065</v>
      </c>
      <c r="F27" s="142">
        <f t="shared" si="1"/>
        <v>174.7770731707317</v>
      </c>
      <c r="G27" s="141">
        <v>518</v>
      </c>
      <c r="H27" s="142">
        <f t="shared" si="4"/>
        <v>72.287206280893</v>
      </c>
      <c r="I27" s="142">
        <f t="shared" si="5"/>
        <v>13.833706563706563</v>
      </c>
      <c r="J27" s="141">
        <v>332</v>
      </c>
      <c r="K27" s="142">
        <f t="shared" si="2"/>
        <v>46.33079630358394</v>
      </c>
      <c r="L27" s="142">
        <f t="shared" si="3"/>
        <v>21.5839156626506</v>
      </c>
      <c r="N27" s="143"/>
      <c r="O27" s="143"/>
      <c r="P27" s="143"/>
    </row>
    <row r="28" spans="1:16" ht="16.5" customHeight="1">
      <c r="A28" s="89" t="s">
        <v>82</v>
      </c>
      <c r="B28" s="90" t="s">
        <v>83</v>
      </c>
      <c r="C28" s="93">
        <v>290856</v>
      </c>
      <c r="D28" s="93">
        <v>22</v>
      </c>
      <c r="E28" s="148">
        <f t="shared" si="0"/>
        <v>7.563880408174493</v>
      </c>
      <c r="F28" s="148">
        <f t="shared" si="1"/>
        <v>132.2072727272727</v>
      </c>
      <c r="G28" s="93">
        <v>237</v>
      </c>
      <c r="H28" s="148">
        <f t="shared" si="4"/>
        <v>81.48362076078884</v>
      </c>
      <c r="I28" s="148">
        <f t="shared" si="5"/>
        <v>12.272405063291139</v>
      </c>
      <c r="J28" s="93">
        <v>151</v>
      </c>
      <c r="K28" s="148">
        <f t="shared" si="2"/>
        <v>51.9157246197431</v>
      </c>
      <c r="L28" s="148">
        <f t="shared" si="3"/>
        <v>19.261986754966888</v>
      </c>
      <c r="N28" s="143"/>
      <c r="O28" s="143"/>
      <c r="P28" s="143"/>
    </row>
    <row r="29" spans="1:16" ht="16.5" customHeight="1">
      <c r="A29" s="77" t="s">
        <v>84</v>
      </c>
      <c r="B29" s="77"/>
      <c r="C29" s="78">
        <f>SUM(C30:C33)</f>
        <v>425730</v>
      </c>
      <c r="D29" s="80">
        <v>19</v>
      </c>
      <c r="E29" s="144">
        <f t="shared" si="0"/>
        <v>4.462922509571794</v>
      </c>
      <c r="F29" s="144">
        <f t="shared" si="1"/>
        <v>224.06842105263158</v>
      </c>
      <c r="G29" s="80">
        <v>281</v>
      </c>
      <c r="H29" s="144">
        <f t="shared" si="4"/>
        <v>66.00427500998285</v>
      </c>
      <c r="I29" s="144">
        <f t="shared" si="5"/>
        <v>15.15053380782918</v>
      </c>
      <c r="J29" s="80">
        <v>181</v>
      </c>
      <c r="K29" s="144">
        <f t="shared" si="2"/>
        <v>42.5152091701313</v>
      </c>
      <c r="L29" s="144">
        <f t="shared" si="3"/>
        <v>23.520994475138124</v>
      </c>
      <c r="N29" s="143"/>
      <c r="O29" s="143"/>
      <c r="P29" s="143"/>
    </row>
    <row r="30" spans="1:16" ht="16.5" customHeight="1">
      <c r="A30" s="77"/>
      <c r="B30" s="77" t="s">
        <v>85</v>
      </c>
      <c r="C30" s="80">
        <v>267935</v>
      </c>
      <c r="D30" s="80">
        <v>14</v>
      </c>
      <c r="E30" s="144">
        <f t="shared" si="0"/>
        <v>5.225147890346539</v>
      </c>
      <c r="F30" s="144">
        <f t="shared" si="1"/>
        <v>191.38214285714287</v>
      </c>
      <c r="G30" s="80">
        <v>170</v>
      </c>
      <c r="H30" s="144">
        <f t="shared" si="4"/>
        <v>63.4482243827794</v>
      </c>
      <c r="I30" s="144">
        <f t="shared" si="5"/>
        <v>15.760882352941175</v>
      </c>
      <c r="J30" s="80">
        <v>116</v>
      </c>
      <c r="K30" s="144">
        <f t="shared" si="2"/>
        <v>43.29408252001418</v>
      </c>
      <c r="L30" s="144">
        <f t="shared" si="3"/>
        <v>23.097844827586204</v>
      </c>
      <c r="N30" s="143"/>
      <c r="O30" s="143"/>
      <c r="P30" s="143"/>
    </row>
    <row r="31" spans="1:16" ht="16.5" customHeight="1">
      <c r="A31" s="77"/>
      <c r="B31" s="77" t="s">
        <v>86</v>
      </c>
      <c r="C31" s="80">
        <v>93293</v>
      </c>
      <c r="D31" s="80">
        <v>2</v>
      </c>
      <c r="E31" s="144">
        <f t="shared" si="0"/>
        <v>2.1437835636114175</v>
      </c>
      <c r="F31" s="144">
        <f t="shared" si="1"/>
        <v>466.465</v>
      </c>
      <c r="G31" s="80">
        <v>71</v>
      </c>
      <c r="H31" s="144">
        <f t="shared" si="4"/>
        <v>76.10431650820533</v>
      </c>
      <c r="I31" s="144">
        <f t="shared" si="5"/>
        <v>13.139859154929576</v>
      </c>
      <c r="J31" s="80">
        <v>36</v>
      </c>
      <c r="K31" s="144">
        <f t="shared" si="2"/>
        <v>38.58810414500552</v>
      </c>
      <c r="L31" s="144">
        <f t="shared" si="3"/>
        <v>25.91472222222222</v>
      </c>
      <c r="N31" s="143"/>
      <c r="O31" s="143"/>
      <c r="P31" s="143"/>
    </row>
    <row r="32" spans="1:16" ht="16.5" customHeight="1">
      <c r="A32" s="77"/>
      <c r="B32" s="77" t="s">
        <v>87</v>
      </c>
      <c r="C32" s="80">
        <v>31013</v>
      </c>
      <c r="D32" s="80">
        <v>2</v>
      </c>
      <c r="E32" s="144">
        <f t="shared" si="0"/>
        <v>6.448908522232611</v>
      </c>
      <c r="F32" s="144">
        <f t="shared" si="1"/>
        <v>155.065</v>
      </c>
      <c r="G32" s="80">
        <v>19</v>
      </c>
      <c r="H32" s="144">
        <f t="shared" si="4"/>
        <v>61.26463096120981</v>
      </c>
      <c r="I32" s="144">
        <f t="shared" si="5"/>
        <v>16.32263157894737</v>
      </c>
      <c r="J32" s="80">
        <v>15</v>
      </c>
      <c r="K32" s="144">
        <f t="shared" si="2"/>
        <v>48.3668139167446</v>
      </c>
      <c r="L32" s="144">
        <f t="shared" si="3"/>
        <v>20.675333333333334</v>
      </c>
      <c r="N32" s="143"/>
      <c r="O32" s="143"/>
      <c r="P32" s="143"/>
    </row>
    <row r="33" spans="1:16" ht="16.5" customHeight="1">
      <c r="A33" s="84"/>
      <c r="B33" s="84" t="s">
        <v>88</v>
      </c>
      <c r="C33" s="87">
        <v>33489</v>
      </c>
      <c r="D33" s="87">
        <v>1</v>
      </c>
      <c r="E33" s="145">
        <f t="shared" si="0"/>
        <v>2.9860551225775627</v>
      </c>
      <c r="F33" s="144"/>
      <c r="G33" s="87">
        <v>21</v>
      </c>
      <c r="H33" s="145">
        <f t="shared" si="4"/>
        <v>62.70715757412882</v>
      </c>
      <c r="I33" s="145">
        <f t="shared" si="5"/>
        <v>15.947142857142858</v>
      </c>
      <c r="J33" s="87">
        <v>14</v>
      </c>
      <c r="K33" s="145">
        <f t="shared" si="2"/>
        <v>41.80477171608588</v>
      </c>
      <c r="L33" s="145">
        <f t="shared" si="3"/>
        <v>23.920714285714283</v>
      </c>
      <c r="N33" s="143"/>
      <c r="O33" s="143"/>
      <c r="P33" s="143"/>
    </row>
    <row r="34" spans="1:16" ht="16.5" customHeight="1">
      <c r="A34" s="88" t="s">
        <v>89</v>
      </c>
      <c r="B34" s="73"/>
      <c r="C34" s="75">
        <f>SUM(C35)</f>
        <v>282942</v>
      </c>
      <c r="D34" s="141">
        <v>22</v>
      </c>
      <c r="E34" s="142">
        <f t="shared" si="0"/>
        <v>7.7754451442345065</v>
      </c>
      <c r="F34" s="142">
        <f t="shared" si="1"/>
        <v>128.61</v>
      </c>
      <c r="G34" s="141">
        <v>204</v>
      </c>
      <c r="H34" s="142">
        <f t="shared" si="4"/>
        <v>72.09958224653816</v>
      </c>
      <c r="I34" s="142">
        <f t="shared" si="5"/>
        <v>13.86970588235294</v>
      </c>
      <c r="J34" s="141">
        <v>130</v>
      </c>
      <c r="K34" s="142">
        <f t="shared" si="2"/>
        <v>45.94581221593118</v>
      </c>
      <c r="L34" s="142">
        <f t="shared" si="3"/>
        <v>21.76476923076923</v>
      </c>
      <c r="N34" s="143"/>
      <c r="O34" s="143"/>
      <c r="P34" s="143"/>
    </row>
    <row r="35" spans="1:16" ht="16.5" customHeight="1">
      <c r="A35" s="101" t="s">
        <v>90</v>
      </c>
      <c r="B35" s="101"/>
      <c r="C35" s="102">
        <f>SUM(C36:C41)</f>
        <v>282942</v>
      </c>
      <c r="D35" s="151">
        <v>22</v>
      </c>
      <c r="E35" s="152">
        <f t="shared" si="0"/>
        <v>7.7754451442345065</v>
      </c>
      <c r="F35" s="152">
        <f t="shared" si="1"/>
        <v>128.61</v>
      </c>
      <c r="G35" s="151">
        <v>204</v>
      </c>
      <c r="H35" s="152">
        <f t="shared" si="4"/>
        <v>72.09958224653816</v>
      </c>
      <c r="I35" s="152">
        <f t="shared" si="5"/>
        <v>13.86970588235294</v>
      </c>
      <c r="J35" s="151">
        <v>130</v>
      </c>
      <c r="K35" s="152">
        <f t="shared" si="2"/>
        <v>45.94581221593118</v>
      </c>
      <c r="L35" s="152">
        <f t="shared" si="3"/>
        <v>21.76476923076923</v>
      </c>
      <c r="N35" s="143"/>
      <c r="O35" s="143"/>
      <c r="P35" s="143"/>
    </row>
    <row r="36" spans="1:16" ht="16.5" customHeight="1">
      <c r="A36" s="77"/>
      <c r="B36" s="77" t="s">
        <v>91</v>
      </c>
      <c r="C36" s="80">
        <v>42420</v>
      </c>
      <c r="D36" s="80">
        <v>2</v>
      </c>
      <c r="E36" s="144">
        <f t="shared" si="0"/>
        <v>4.714757190004715</v>
      </c>
      <c r="F36" s="144">
        <f t="shared" si="1"/>
        <v>212.1</v>
      </c>
      <c r="G36" s="80">
        <v>36</v>
      </c>
      <c r="H36" s="144">
        <f t="shared" si="4"/>
        <v>84.86562942008486</v>
      </c>
      <c r="I36" s="144">
        <f t="shared" si="5"/>
        <v>11.783333333333333</v>
      </c>
      <c r="J36" s="80">
        <v>16</v>
      </c>
      <c r="K36" s="144">
        <f t="shared" si="2"/>
        <v>37.71805752003772</v>
      </c>
      <c r="L36" s="144">
        <f t="shared" si="3"/>
        <v>26.5125</v>
      </c>
      <c r="N36" s="143"/>
      <c r="O36" s="143"/>
      <c r="P36" s="143"/>
    </row>
    <row r="37" spans="1:16" ht="16.5" customHeight="1">
      <c r="A37" s="77"/>
      <c r="B37" s="77" t="s">
        <v>92</v>
      </c>
      <c r="C37" s="80">
        <v>80396</v>
      </c>
      <c r="D37" s="80">
        <v>7</v>
      </c>
      <c r="E37" s="144">
        <f t="shared" si="0"/>
        <v>8.706900840837854</v>
      </c>
      <c r="F37" s="144">
        <f t="shared" si="1"/>
        <v>114.85142857142857</v>
      </c>
      <c r="G37" s="80">
        <v>60</v>
      </c>
      <c r="H37" s="144">
        <f t="shared" si="4"/>
        <v>74.63057863575303</v>
      </c>
      <c r="I37" s="144">
        <f t="shared" si="5"/>
        <v>13.399333333333335</v>
      </c>
      <c r="J37" s="80">
        <v>46</v>
      </c>
      <c r="K37" s="144">
        <f t="shared" si="2"/>
        <v>57.21677695407732</v>
      </c>
      <c r="L37" s="144">
        <f t="shared" si="3"/>
        <v>17.477391304347826</v>
      </c>
      <c r="N37" s="143"/>
      <c r="O37" s="143"/>
      <c r="P37" s="143"/>
    </row>
    <row r="38" spans="1:16" ht="16.5" customHeight="1">
      <c r="A38" s="77"/>
      <c r="B38" s="77" t="s">
        <v>93</v>
      </c>
      <c r="C38" s="80">
        <v>49768</v>
      </c>
      <c r="D38" s="80">
        <v>4</v>
      </c>
      <c r="E38" s="144">
        <f t="shared" si="0"/>
        <v>8.037293039704227</v>
      </c>
      <c r="F38" s="144">
        <f t="shared" si="1"/>
        <v>124.42</v>
      </c>
      <c r="G38" s="80">
        <v>37</v>
      </c>
      <c r="H38" s="144">
        <f t="shared" si="4"/>
        <v>74.3449606172641</v>
      </c>
      <c r="I38" s="144">
        <f t="shared" si="5"/>
        <v>13.450810810810811</v>
      </c>
      <c r="J38" s="80">
        <v>21</v>
      </c>
      <c r="K38" s="144">
        <f t="shared" si="2"/>
        <v>42.1957884584472</v>
      </c>
      <c r="L38" s="144">
        <f t="shared" si="3"/>
        <v>23.69904761904762</v>
      </c>
      <c r="N38" s="143"/>
      <c r="O38" s="143"/>
      <c r="P38" s="143"/>
    </row>
    <row r="39" spans="1:16" ht="16.5" customHeight="1">
      <c r="A39" s="77"/>
      <c r="B39" s="77" t="s">
        <v>94</v>
      </c>
      <c r="C39" s="80">
        <v>47459</v>
      </c>
      <c r="D39" s="80">
        <v>4</v>
      </c>
      <c r="E39" s="144">
        <f t="shared" si="0"/>
        <v>8.428327609094167</v>
      </c>
      <c r="F39" s="144">
        <f t="shared" si="1"/>
        <v>118.6475</v>
      </c>
      <c r="G39" s="80">
        <v>29</v>
      </c>
      <c r="H39" s="144">
        <f t="shared" si="4"/>
        <v>61.1053751659327</v>
      </c>
      <c r="I39" s="144">
        <f t="shared" si="5"/>
        <v>16.365172413793104</v>
      </c>
      <c r="J39" s="80">
        <v>19</v>
      </c>
      <c r="K39" s="144">
        <f t="shared" si="2"/>
        <v>40.034556143197285</v>
      </c>
      <c r="L39" s="144">
        <f t="shared" si="3"/>
        <v>24.978421052631578</v>
      </c>
      <c r="N39" s="143"/>
      <c r="O39" s="143"/>
      <c r="P39" s="143"/>
    </row>
    <row r="40" spans="1:16" ht="16.5" customHeight="1">
      <c r="A40" s="77"/>
      <c r="B40" s="77" t="s">
        <v>95</v>
      </c>
      <c r="C40" s="80">
        <v>40170</v>
      </c>
      <c r="D40" s="80">
        <v>3</v>
      </c>
      <c r="E40" s="144">
        <f t="shared" si="0"/>
        <v>7.468259895444362</v>
      </c>
      <c r="F40" s="144">
        <f t="shared" si="1"/>
        <v>133.9</v>
      </c>
      <c r="G40" s="80">
        <v>29</v>
      </c>
      <c r="H40" s="144">
        <f t="shared" si="4"/>
        <v>72.19317898929549</v>
      </c>
      <c r="I40" s="144">
        <f t="shared" si="5"/>
        <v>13.851724137931035</v>
      </c>
      <c r="J40" s="80">
        <v>20</v>
      </c>
      <c r="K40" s="144">
        <f t="shared" si="2"/>
        <v>49.78839930296241</v>
      </c>
      <c r="L40" s="144">
        <f t="shared" si="3"/>
        <v>20.085</v>
      </c>
      <c r="N40" s="143"/>
      <c r="O40" s="143"/>
      <c r="P40" s="143"/>
    </row>
    <row r="41" spans="1:16" ht="16.5" customHeight="1">
      <c r="A41" s="77"/>
      <c r="B41" s="77" t="s">
        <v>96</v>
      </c>
      <c r="C41" s="87">
        <v>22729</v>
      </c>
      <c r="D41" s="87">
        <v>2</v>
      </c>
      <c r="E41" s="145">
        <f t="shared" si="0"/>
        <v>8.799331250824938</v>
      </c>
      <c r="F41" s="145">
        <f t="shared" si="1"/>
        <v>113.645</v>
      </c>
      <c r="G41" s="87">
        <v>13</v>
      </c>
      <c r="H41" s="145">
        <f t="shared" si="4"/>
        <v>57.19565313036209</v>
      </c>
      <c r="I41" s="145">
        <f t="shared" si="5"/>
        <v>17.483846153846155</v>
      </c>
      <c r="J41" s="87">
        <v>8</v>
      </c>
      <c r="K41" s="145">
        <f t="shared" si="2"/>
        <v>35.19732500329975</v>
      </c>
      <c r="L41" s="145">
        <f t="shared" si="3"/>
        <v>28.41125</v>
      </c>
      <c r="N41" s="143"/>
      <c r="O41" s="143"/>
      <c r="P41" s="143"/>
    </row>
    <row r="42" spans="1:16" ht="16.5" customHeight="1">
      <c r="A42" s="154" t="s">
        <v>97</v>
      </c>
      <c r="B42" s="155"/>
      <c r="C42" s="75">
        <f>SUM(C43:C44)</f>
        <v>581442</v>
      </c>
      <c r="D42" s="146">
        <v>38</v>
      </c>
      <c r="E42" s="147">
        <f t="shared" si="0"/>
        <v>6.535475593438383</v>
      </c>
      <c r="F42" s="147">
        <f t="shared" si="1"/>
        <v>153.01105263157896</v>
      </c>
      <c r="G42" s="146">
        <v>438</v>
      </c>
      <c r="H42" s="147">
        <f t="shared" si="4"/>
        <v>75.32995552436871</v>
      </c>
      <c r="I42" s="147">
        <f t="shared" si="5"/>
        <v>13.274931506849317</v>
      </c>
      <c r="J42" s="146">
        <v>301</v>
      </c>
      <c r="K42" s="147">
        <f t="shared" si="2"/>
        <v>51.767846148025086</v>
      </c>
      <c r="L42" s="147">
        <f t="shared" si="3"/>
        <v>19.31700996677741</v>
      </c>
      <c r="N42" s="143"/>
      <c r="O42" s="143"/>
      <c r="P42" s="143"/>
    </row>
    <row r="43" spans="1:16" ht="16.5" customHeight="1">
      <c r="A43" s="156" t="s">
        <v>98</v>
      </c>
      <c r="B43" s="77" t="s">
        <v>99</v>
      </c>
      <c r="C43" s="211">
        <v>536370</v>
      </c>
      <c r="D43" s="80">
        <v>35</v>
      </c>
      <c r="E43" s="144">
        <f t="shared" si="0"/>
        <v>6.525346309450566</v>
      </c>
      <c r="F43" s="144">
        <f t="shared" si="1"/>
        <v>153.24857142857144</v>
      </c>
      <c r="G43" s="80">
        <v>409</v>
      </c>
      <c r="H43" s="144">
        <f t="shared" si="4"/>
        <v>76.25333258757946</v>
      </c>
      <c r="I43" s="144">
        <f t="shared" si="5"/>
        <v>13.114180929095355</v>
      </c>
      <c r="J43" s="80">
        <v>284</v>
      </c>
      <c r="K43" s="144">
        <f t="shared" si="2"/>
        <v>52.948524339541734</v>
      </c>
      <c r="L43" s="144">
        <f t="shared" si="3"/>
        <v>18.8862676056338</v>
      </c>
      <c r="N43" s="143"/>
      <c r="O43" s="143"/>
      <c r="P43" s="143"/>
    </row>
    <row r="44" spans="1:16" ht="16.5" customHeight="1">
      <c r="A44" s="101" t="s">
        <v>100</v>
      </c>
      <c r="B44" s="101"/>
      <c r="C44" s="78">
        <f>SUM(C45:C47)</f>
        <v>45072</v>
      </c>
      <c r="D44" s="151">
        <v>3</v>
      </c>
      <c r="E44" s="152">
        <f t="shared" si="0"/>
        <v>6.656017039403621</v>
      </c>
      <c r="F44" s="152">
        <f t="shared" si="1"/>
        <v>150.24</v>
      </c>
      <c r="G44" s="151">
        <v>29</v>
      </c>
      <c r="H44" s="152">
        <f t="shared" si="4"/>
        <v>64.34149804756834</v>
      </c>
      <c r="I44" s="152">
        <f t="shared" si="5"/>
        <v>15.542068965517242</v>
      </c>
      <c r="J44" s="151">
        <v>17</v>
      </c>
      <c r="K44" s="152">
        <f t="shared" si="2"/>
        <v>37.71742988995385</v>
      </c>
      <c r="L44" s="152">
        <f t="shared" si="3"/>
        <v>26.51294117647059</v>
      </c>
      <c r="N44" s="143"/>
      <c r="O44" s="143"/>
      <c r="P44" s="143"/>
    </row>
    <row r="45" spans="1:16" ht="16.5" customHeight="1">
      <c r="A45" s="77"/>
      <c r="B45" s="77" t="s">
        <v>101</v>
      </c>
      <c r="C45" s="80">
        <v>13089</v>
      </c>
      <c r="D45" s="80">
        <v>0</v>
      </c>
      <c r="E45" s="144">
        <f t="shared" si="0"/>
        <v>0</v>
      </c>
      <c r="F45" s="144"/>
      <c r="G45" s="80">
        <v>6</v>
      </c>
      <c r="H45" s="144">
        <f t="shared" si="4"/>
        <v>45.84001833600733</v>
      </c>
      <c r="I45" s="144">
        <f t="shared" si="5"/>
        <v>21.815</v>
      </c>
      <c r="J45" s="80">
        <v>4</v>
      </c>
      <c r="K45" s="144">
        <f t="shared" si="2"/>
        <v>30.560012224004893</v>
      </c>
      <c r="L45" s="144">
        <f t="shared" si="3"/>
        <v>32.7225</v>
      </c>
      <c r="N45" s="143"/>
      <c r="O45" s="143"/>
      <c r="P45" s="143"/>
    </row>
    <row r="46" spans="1:16" ht="16.5" customHeight="1">
      <c r="A46" s="77"/>
      <c r="B46" s="77" t="s">
        <v>102</v>
      </c>
      <c r="C46" s="80">
        <v>19852</v>
      </c>
      <c r="D46" s="80">
        <v>2</v>
      </c>
      <c r="E46" s="144">
        <f t="shared" si="0"/>
        <v>10.074551682450132</v>
      </c>
      <c r="F46" s="144">
        <f t="shared" si="1"/>
        <v>99.26</v>
      </c>
      <c r="G46" s="80">
        <v>15</v>
      </c>
      <c r="H46" s="144">
        <f t="shared" si="4"/>
        <v>75.55913761837598</v>
      </c>
      <c r="I46" s="144">
        <f t="shared" si="5"/>
        <v>13.234666666666667</v>
      </c>
      <c r="J46" s="80">
        <v>10</v>
      </c>
      <c r="K46" s="144">
        <f t="shared" si="2"/>
        <v>50.37275841225066</v>
      </c>
      <c r="L46" s="144">
        <f t="shared" si="3"/>
        <v>19.852</v>
      </c>
      <c r="N46" s="143"/>
      <c r="O46" s="143"/>
      <c r="P46" s="143"/>
    </row>
    <row r="47" spans="1:16" ht="16.5" customHeight="1">
      <c r="A47" s="84"/>
      <c r="B47" s="84" t="s">
        <v>103</v>
      </c>
      <c r="C47" s="87">
        <v>12131</v>
      </c>
      <c r="D47" s="87">
        <v>1</v>
      </c>
      <c r="E47" s="145">
        <f t="shared" si="0"/>
        <v>8.24334350012365</v>
      </c>
      <c r="F47" s="145">
        <f t="shared" si="1"/>
        <v>121.31</v>
      </c>
      <c r="G47" s="87">
        <v>8</v>
      </c>
      <c r="H47" s="145">
        <f t="shared" si="4"/>
        <v>65.9467480009892</v>
      </c>
      <c r="I47" s="145">
        <f t="shared" si="5"/>
        <v>15.16375</v>
      </c>
      <c r="J47" s="87">
        <v>3</v>
      </c>
      <c r="K47" s="145">
        <f t="shared" si="2"/>
        <v>24.73003050037095</v>
      </c>
      <c r="L47" s="145">
        <f t="shared" si="3"/>
        <v>40.43666666666667</v>
      </c>
      <c r="N47" s="143"/>
      <c r="O47" s="143"/>
      <c r="P47" s="143"/>
    </row>
    <row r="48" spans="1:16" ht="16.5" customHeight="1">
      <c r="A48" s="154" t="s">
        <v>104</v>
      </c>
      <c r="B48" s="155"/>
      <c r="C48" s="75">
        <f>SUM(C49,C54)</f>
        <v>270439</v>
      </c>
      <c r="D48" s="146">
        <v>25</v>
      </c>
      <c r="E48" s="147">
        <f t="shared" si="0"/>
        <v>9.244228827942715</v>
      </c>
      <c r="F48" s="147">
        <f t="shared" si="1"/>
        <v>108.17559999999999</v>
      </c>
      <c r="G48" s="146">
        <v>190</v>
      </c>
      <c r="H48" s="147">
        <f t="shared" si="4"/>
        <v>70.25613909236463</v>
      </c>
      <c r="I48" s="147">
        <f t="shared" si="5"/>
        <v>14.233631578947367</v>
      </c>
      <c r="J48" s="146">
        <v>107</v>
      </c>
      <c r="K48" s="147">
        <f t="shared" si="2"/>
        <v>39.56529938359483</v>
      </c>
      <c r="L48" s="147">
        <f t="shared" si="3"/>
        <v>25.27467289719626</v>
      </c>
      <c r="N48" s="143"/>
      <c r="O48" s="143"/>
      <c r="P48" s="143"/>
    </row>
    <row r="49" spans="1:16" ht="16.5" customHeight="1">
      <c r="A49" s="77" t="s">
        <v>105</v>
      </c>
      <c r="B49" s="77"/>
      <c r="C49" s="102">
        <f>SUM(C50:C53)</f>
        <v>173041</v>
      </c>
      <c r="D49" s="80">
        <v>15</v>
      </c>
      <c r="E49" s="144">
        <f t="shared" si="0"/>
        <v>8.668465854912998</v>
      </c>
      <c r="F49" s="144">
        <f t="shared" si="1"/>
        <v>115.36066666666667</v>
      </c>
      <c r="G49" s="80">
        <v>113</v>
      </c>
      <c r="H49" s="144">
        <f t="shared" si="4"/>
        <v>65.30244277367791</v>
      </c>
      <c r="I49" s="144">
        <f t="shared" si="5"/>
        <v>15.313362831858408</v>
      </c>
      <c r="J49" s="80">
        <v>64</v>
      </c>
      <c r="K49" s="144">
        <f t="shared" si="2"/>
        <v>36.98545431429546</v>
      </c>
      <c r="L49" s="144">
        <f t="shared" si="3"/>
        <v>27.03765625</v>
      </c>
      <c r="N49" s="143"/>
      <c r="O49" s="143"/>
      <c r="P49" s="143"/>
    </row>
    <row r="50" spans="1:16" ht="16.5" customHeight="1">
      <c r="A50" s="77"/>
      <c r="B50" s="77" t="s">
        <v>106</v>
      </c>
      <c r="C50" s="80">
        <v>40363</v>
      </c>
      <c r="D50" s="80">
        <v>1</v>
      </c>
      <c r="E50" s="144">
        <f>SUM(D50/C50*100000)</f>
        <v>2.4775165374228876</v>
      </c>
      <c r="F50" s="144">
        <f>SUM(C50/D50/100)</f>
        <v>403.63</v>
      </c>
      <c r="G50" s="80">
        <v>33</v>
      </c>
      <c r="H50" s="144">
        <f t="shared" si="4"/>
        <v>81.75804573495527</v>
      </c>
      <c r="I50" s="144">
        <f t="shared" si="5"/>
        <v>12.23121212121212</v>
      </c>
      <c r="J50" s="80">
        <v>16</v>
      </c>
      <c r="K50" s="144">
        <f t="shared" si="2"/>
        <v>39.6402645987662</v>
      </c>
      <c r="L50" s="144">
        <f t="shared" si="3"/>
        <v>25.226875</v>
      </c>
      <c r="N50" s="143"/>
      <c r="O50" s="143"/>
      <c r="P50" s="143"/>
    </row>
    <row r="51" spans="1:16" ht="16.5" customHeight="1">
      <c r="A51" s="77"/>
      <c r="B51" s="77" t="s">
        <v>107</v>
      </c>
      <c r="C51" s="80">
        <v>80008</v>
      </c>
      <c r="D51" s="80">
        <v>9</v>
      </c>
      <c r="E51" s="144">
        <f t="shared" si="0"/>
        <v>11.24887511248875</v>
      </c>
      <c r="F51" s="144">
        <f t="shared" si="1"/>
        <v>88.89777777777778</v>
      </c>
      <c r="G51" s="80">
        <v>45</v>
      </c>
      <c r="H51" s="144">
        <f t="shared" si="4"/>
        <v>56.24437556244375</v>
      </c>
      <c r="I51" s="144">
        <f t="shared" si="5"/>
        <v>17.779555555555554</v>
      </c>
      <c r="J51" s="80">
        <v>28</v>
      </c>
      <c r="K51" s="144">
        <f t="shared" si="2"/>
        <v>34.996500349965004</v>
      </c>
      <c r="L51" s="144">
        <f t="shared" si="3"/>
        <v>28.574285714285715</v>
      </c>
      <c r="N51" s="143"/>
      <c r="O51" s="143"/>
      <c r="P51" s="143"/>
    </row>
    <row r="52" spans="1:16" ht="16.5" customHeight="1">
      <c r="A52" s="77"/>
      <c r="B52" s="77" t="s">
        <v>108</v>
      </c>
      <c r="C52" s="80">
        <v>33632</v>
      </c>
      <c r="D52" s="80">
        <v>1</v>
      </c>
      <c r="E52" s="144">
        <f t="shared" si="0"/>
        <v>2.973358705994291</v>
      </c>
      <c r="F52" s="144">
        <f t="shared" si="1"/>
        <v>336.32</v>
      </c>
      <c r="G52" s="80">
        <v>19</v>
      </c>
      <c r="H52" s="144">
        <f t="shared" si="4"/>
        <v>56.49381541389153</v>
      </c>
      <c r="I52" s="144">
        <f t="shared" si="5"/>
        <v>17.701052631578946</v>
      </c>
      <c r="J52" s="80">
        <v>14</v>
      </c>
      <c r="K52" s="144">
        <f t="shared" si="2"/>
        <v>41.62702188392008</v>
      </c>
      <c r="L52" s="144">
        <f t="shared" si="3"/>
        <v>24.02285714285714</v>
      </c>
      <c r="N52" s="143"/>
      <c r="O52" s="143"/>
      <c r="P52" s="143"/>
    </row>
    <row r="53" spans="1:16" ht="16.5" customHeight="1">
      <c r="A53" s="104"/>
      <c r="B53" s="104" t="s">
        <v>134</v>
      </c>
      <c r="C53" s="107">
        <v>19038</v>
      </c>
      <c r="D53" s="80">
        <v>4</v>
      </c>
      <c r="E53" s="144">
        <f t="shared" si="0"/>
        <v>21.010610358230906</v>
      </c>
      <c r="F53" s="144">
        <f t="shared" si="1"/>
        <v>47.595</v>
      </c>
      <c r="G53" s="80">
        <v>16</v>
      </c>
      <c r="H53" s="144">
        <f t="shared" si="4"/>
        <v>84.04244143292362</v>
      </c>
      <c r="I53" s="144">
        <f t="shared" si="5"/>
        <v>11.89875</v>
      </c>
      <c r="J53" s="80">
        <v>6</v>
      </c>
      <c r="K53" s="144">
        <f t="shared" si="2"/>
        <v>31.51591553734636</v>
      </c>
      <c r="L53" s="144">
        <f t="shared" si="3"/>
        <v>31.73</v>
      </c>
      <c r="N53" s="143"/>
      <c r="O53" s="143"/>
      <c r="P53" s="143"/>
    </row>
    <row r="54" spans="1:16" ht="16.5" customHeight="1">
      <c r="A54" s="77" t="s">
        <v>110</v>
      </c>
      <c r="B54" s="77"/>
      <c r="C54" s="78">
        <f>SUM(C55:C57)</f>
        <v>97398</v>
      </c>
      <c r="D54" s="151">
        <v>10</v>
      </c>
      <c r="E54" s="152">
        <f t="shared" si="0"/>
        <v>10.267151276206903</v>
      </c>
      <c r="F54" s="152">
        <f t="shared" si="1"/>
        <v>97.398</v>
      </c>
      <c r="G54" s="151">
        <v>77</v>
      </c>
      <c r="H54" s="152">
        <f t="shared" si="4"/>
        <v>79.05706482679317</v>
      </c>
      <c r="I54" s="152">
        <f t="shared" si="5"/>
        <v>12.64909090909091</v>
      </c>
      <c r="J54" s="151">
        <v>43</v>
      </c>
      <c r="K54" s="152">
        <f t="shared" si="2"/>
        <v>44.14875048768969</v>
      </c>
      <c r="L54" s="152">
        <f t="shared" si="3"/>
        <v>22.650697674418605</v>
      </c>
      <c r="N54" s="143"/>
      <c r="O54" s="143"/>
      <c r="P54" s="143"/>
    </row>
    <row r="55" spans="1:16" ht="16.5" customHeight="1">
      <c r="A55" s="77"/>
      <c r="B55" s="77" t="s">
        <v>111</v>
      </c>
      <c r="C55" s="80">
        <v>30871</v>
      </c>
      <c r="D55" s="80">
        <v>4</v>
      </c>
      <c r="E55" s="144">
        <f t="shared" si="0"/>
        <v>12.957144245408312</v>
      </c>
      <c r="F55" s="144">
        <f t="shared" si="1"/>
        <v>77.1775</v>
      </c>
      <c r="G55" s="80">
        <v>26</v>
      </c>
      <c r="H55" s="144">
        <f t="shared" si="4"/>
        <v>84.22143759515403</v>
      </c>
      <c r="I55" s="144">
        <f t="shared" si="5"/>
        <v>11.873461538461537</v>
      </c>
      <c r="J55" s="80">
        <v>16</v>
      </c>
      <c r="K55" s="144">
        <f t="shared" si="2"/>
        <v>51.82857698163325</v>
      </c>
      <c r="L55" s="144">
        <f t="shared" si="3"/>
        <v>19.294375</v>
      </c>
      <c r="N55" s="143"/>
      <c r="O55" s="143"/>
      <c r="P55" s="143"/>
    </row>
    <row r="56" spans="1:16" ht="16.5" customHeight="1">
      <c r="A56" s="77"/>
      <c r="B56" s="77" t="s">
        <v>112</v>
      </c>
      <c r="C56" s="80">
        <v>50189</v>
      </c>
      <c r="D56" s="80">
        <v>5</v>
      </c>
      <c r="E56" s="144">
        <f t="shared" si="0"/>
        <v>9.962342345932376</v>
      </c>
      <c r="F56" s="144">
        <f t="shared" si="1"/>
        <v>100.37799999999999</v>
      </c>
      <c r="G56" s="80">
        <v>38</v>
      </c>
      <c r="H56" s="144">
        <f t="shared" si="4"/>
        <v>75.71380182908605</v>
      </c>
      <c r="I56" s="144">
        <f t="shared" si="5"/>
        <v>13.20763157894737</v>
      </c>
      <c r="J56" s="80">
        <v>20</v>
      </c>
      <c r="K56" s="144">
        <f t="shared" si="2"/>
        <v>39.8493693837295</v>
      </c>
      <c r="L56" s="144">
        <f t="shared" si="3"/>
        <v>25.094499999999996</v>
      </c>
      <c r="N56" s="143"/>
      <c r="O56" s="143"/>
      <c r="P56" s="143"/>
    </row>
    <row r="57" spans="1:16" ht="16.5" customHeight="1">
      <c r="A57" s="84"/>
      <c r="B57" s="84" t="s">
        <v>113</v>
      </c>
      <c r="C57" s="87">
        <v>16338</v>
      </c>
      <c r="D57" s="87">
        <v>1</v>
      </c>
      <c r="E57" s="145">
        <f t="shared" si="0"/>
        <v>6.120700208103807</v>
      </c>
      <c r="F57" s="145">
        <f t="shared" si="1"/>
        <v>163.38</v>
      </c>
      <c r="G57" s="87">
        <v>13</v>
      </c>
      <c r="H57" s="145">
        <f t="shared" si="4"/>
        <v>79.5691027053495</v>
      </c>
      <c r="I57" s="145">
        <f t="shared" si="5"/>
        <v>12.567692307692306</v>
      </c>
      <c r="J57" s="87">
        <v>7</v>
      </c>
      <c r="K57" s="145">
        <f t="shared" si="2"/>
        <v>42.84490145672665</v>
      </c>
      <c r="L57" s="145">
        <f t="shared" si="3"/>
        <v>23.34</v>
      </c>
      <c r="N57" s="143"/>
      <c r="O57" s="143"/>
      <c r="P57" s="143"/>
    </row>
    <row r="58" spans="1:16" ht="16.5" customHeight="1">
      <c r="A58" s="88" t="s">
        <v>114</v>
      </c>
      <c r="B58" s="73"/>
      <c r="C58" s="75">
        <f>SUM(C59,C63)</f>
        <v>178494</v>
      </c>
      <c r="D58" s="146">
        <v>13</v>
      </c>
      <c r="E58" s="147">
        <f t="shared" si="0"/>
        <v>7.2831579772989565</v>
      </c>
      <c r="F58" s="147">
        <f t="shared" si="1"/>
        <v>137.3030769230769</v>
      </c>
      <c r="G58" s="146">
        <v>140</v>
      </c>
      <c r="H58" s="147">
        <f t="shared" si="4"/>
        <v>78.43400898629646</v>
      </c>
      <c r="I58" s="147">
        <f t="shared" si="5"/>
        <v>12.749571428571429</v>
      </c>
      <c r="J58" s="146">
        <v>74</v>
      </c>
      <c r="K58" s="147">
        <f t="shared" si="2"/>
        <v>41.457976178470986</v>
      </c>
      <c r="L58" s="147">
        <f t="shared" si="3"/>
        <v>24.120810810810813</v>
      </c>
      <c r="N58" s="143"/>
      <c r="O58" s="143"/>
      <c r="P58" s="143"/>
    </row>
    <row r="59" spans="1:16" ht="16.5" customHeight="1">
      <c r="A59" s="101" t="s">
        <v>115</v>
      </c>
      <c r="B59" s="101"/>
      <c r="C59" s="102">
        <f>SUM(C60:C62)</f>
        <v>119950</v>
      </c>
      <c r="D59" s="80">
        <v>8</v>
      </c>
      <c r="E59" s="144">
        <f t="shared" si="0"/>
        <v>6.6694456023343065</v>
      </c>
      <c r="F59" s="144">
        <f t="shared" si="1"/>
        <v>149.9375</v>
      </c>
      <c r="G59" s="80">
        <v>93</v>
      </c>
      <c r="H59" s="144">
        <f t="shared" si="4"/>
        <v>77.53230512713631</v>
      </c>
      <c r="I59" s="144">
        <f t="shared" si="5"/>
        <v>12.897849462365592</v>
      </c>
      <c r="J59" s="80">
        <v>48</v>
      </c>
      <c r="K59" s="144">
        <f t="shared" si="2"/>
        <v>40.01667361400583</v>
      </c>
      <c r="L59" s="144">
        <f t="shared" si="3"/>
        <v>24.989583333333336</v>
      </c>
      <c r="N59" s="143"/>
      <c r="O59" s="143"/>
      <c r="P59" s="143"/>
    </row>
    <row r="60" spans="1:16" ht="16.5" customHeight="1">
      <c r="A60" s="77"/>
      <c r="B60" s="77" t="s">
        <v>116</v>
      </c>
      <c r="C60" s="80">
        <v>84876</v>
      </c>
      <c r="D60" s="80">
        <v>3</v>
      </c>
      <c r="E60" s="144">
        <f t="shared" si="0"/>
        <v>3.5345680757811397</v>
      </c>
      <c r="F60" s="144">
        <f t="shared" si="1"/>
        <v>282.92</v>
      </c>
      <c r="G60" s="80">
        <v>69</v>
      </c>
      <c r="H60" s="144">
        <f t="shared" si="4"/>
        <v>81.29506574296622</v>
      </c>
      <c r="I60" s="144">
        <f t="shared" si="5"/>
        <v>12.300869565217392</v>
      </c>
      <c r="J60" s="80">
        <v>34</v>
      </c>
      <c r="K60" s="144">
        <f t="shared" si="2"/>
        <v>40.058438192186244</v>
      </c>
      <c r="L60" s="144">
        <f t="shared" si="3"/>
        <v>24.963529411764707</v>
      </c>
      <c r="N60" s="143"/>
      <c r="O60" s="143"/>
      <c r="P60" s="143"/>
    </row>
    <row r="61" spans="1:16" ht="16.5" customHeight="1">
      <c r="A61" s="77"/>
      <c r="B61" s="77" t="s">
        <v>117</v>
      </c>
      <c r="C61" s="80">
        <v>19342</v>
      </c>
      <c r="D61" s="80">
        <v>2</v>
      </c>
      <c r="E61" s="144">
        <f t="shared" si="0"/>
        <v>10.340192327577293</v>
      </c>
      <c r="F61" s="144">
        <f t="shared" si="1"/>
        <v>96.71</v>
      </c>
      <c r="G61" s="80">
        <v>11</v>
      </c>
      <c r="H61" s="144">
        <f t="shared" si="4"/>
        <v>56.871057801675114</v>
      </c>
      <c r="I61" s="144">
        <f t="shared" si="5"/>
        <v>17.583636363636362</v>
      </c>
      <c r="J61" s="80">
        <v>7</v>
      </c>
      <c r="K61" s="144">
        <f t="shared" si="2"/>
        <v>36.190673146520524</v>
      </c>
      <c r="L61" s="144">
        <f t="shared" si="3"/>
        <v>27.63142857142857</v>
      </c>
      <c r="N61" s="143"/>
      <c r="O61" s="143"/>
      <c r="P61" s="143"/>
    </row>
    <row r="62" spans="1:16" ht="16.5" customHeight="1">
      <c r="A62" s="104"/>
      <c r="B62" s="104" t="s">
        <v>118</v>
      </c>
      <c r="C62" s="107">
        <v>15732</v>
      </c>
      <c r="D62" s="80">
        <v>3</v>
      </c>
      <c r="E62" s="144">
        <f t="shared" si="0"/>
        <v>19.06941266209001</v>
      </c>
      <c r="F62" s="144">
        <f t="shared" si="1"/>
        <v>52.44</v>
      </c>
      <c r="G62" s="80">
        <v>13</v>
      </c>
      <c r="H62" s="144">
        <f t="shared" si="4"/>
        <v>82.63412153572337</v>
      </c>
      <c r="I62" s="144">
        <f t="shared" si="5"/>
        <v>12.101538461538462</v>
      </c>
      <c r="J62" s="80">
        <v>7</v>
      </c>
      <c r="K62" s="144">
        <f t="shared" si="2"/>
        <v>44.495296211543355</v>
      </c>
      <c r="L62" s="144">
        <f t="shared" si="3"/>
        <v>22.474285714285717</v>
      </c>
      <c r="N62" s="143"/>
      <c r="O62" s="143"/>
      <c r="P62" s="143"/>
    </row>
    <row r="63" spans="1:16" ht="16.5" customHeight="1">
      <c r="A63" s="77" t="s">
        <v>119</v>
      </c>
      <c r="B63" s="77"/>
      <c r="C63" s="78">
        <f>SUM(C64:C65)</f>
        <v>58544</v>
      </c>
      <c r="D63" s="151">
        <v>5</v>
      </c>
      <c r="E63" s="152">
        <f t="shared" si="0"/>
        <v>8.540584859251162</v>
      </c>
      <c r="F63" s="152">
        <f t="shared" si="1"/>
        <v>117.088</v>
      </c>
      <c r="G63" s="151">
        <v>47</v>
      </c>
      <c r="H63" s="152">
        <f t="shared" si="4"/>
        <v>80.28149767696092</v>
      </c>
      <c r="I63" s="152">
        <f t="shared" si="5"/>
        <v>12.456170212765958</v>
      </c>
      <c r="J63" s="151">
        <v>26</v>
      </c>
      <c r="K63" s="152">
        <f t="shared" si="2"/>
        <v>44.41104126810604</v>
      </c>
      <c r="L63" s="152">
        <f t="shared" si="3"/>
        <v>22.516923076923078</v>
      </c>
      <c r="N63" s="143"/>
      <c r="O63" s="143"/>
      <c r="P63" s="143"/>
    </row>
    <row r="64" spans="1:16" ht="16.5" customHeight="1">
      <c r="A64" s="77"/>
      <c r="B64" s="77" t="s">
        <v>120</v>
      </c>
      <c r="C64" s="80">
        <v>26053</v>
      </c>
      <c r="D64" s="80">
        <v>2</v>
      </c>
      <c r="E64" s="144">
        <f t="shared" si="0"/>
        <v>7.676659117951867</v>
      </c>
      <c r="F64" s="144">
        <f t="shared" si="1"/>
        <v>130.265</v>
      </c>
      <c r="G64" s="80">
        <v>20</v>
      </c>
      <c r="H64" s="144">
        <f t="shared" si="4"/>
        <v>76.76659117951867</v>
      </c>
      <c r="I64" s="144">
        <f t="shared" si="5"/>
        <v>13.0265</v>
      </c>
      <c r="J64" s="80">
        <v>10</v>
      </c>
      <c r="K64" s="144">
        <f t="shared" si="2"/>
        <v>38.383295589759335</v>
      </c>
      <c r="L64" s="144">
        <f t="shared" si="3"/>
        <v>26.053</v>
      </c>
      <c r="N64" s="143"/>
      <c r="O64" s="143"/>
      <c r="P64" s="143"/>
    </row>
    <row r="65" spans="1:16" ht="16.5" customHeight="1">
      <c r="A65" s="84"/>
      <c r="B65" s="84" t="s">
        <v>121</v>
      </c>
      <c r="C65" s="87">
        <v>32491</v>
      </c>
      <c r="D65" s="87">
        <v>3</v>
      </c>
      <c r="E65" s="145">
        <f t="shared" si="0"/>
        <v>9.233326151857437</v>
      </c>
      <c r="F65" s="145">
        <f t="shared" si="1"/>
        <v>108.30333333333334</v>
      </c>
      <c r="G65" s="87">
        <v>27</v>
      </c>
      <c r="H65" s="145">
        <f t="shared" si="4"/>
        <v>83.09993536671693</v>
      </c>
      <c r="I65" s="145">
        <f t="shared" si="5"/>
        <v>12.033703703703704</v>
      </c>
      <c r="J65" s="87">
        <v>16</v>
      </c>
      <c r="K65" s="145">
        <f t="shared" si="2"/>
        <v>49.24440614323967</v>
      </c>
      <c r="L65" s="145">
        <f t="shared" si="3"/>
        <v>20.306875</v>
      </c>
      <c r="N65" s="143"/>
      <c r="O65" s="143"/>
      <c r="P65" s="143"/>
    </row>
    <row r="66" spans="1:16" ht="16.5" customHeight="1">
      <c r="A66" s="88" t="s">
        <v>122</v>
      </c>
      <c r="B66" s="73"/>
      <c r="C66" s="75">
        <f>SUM(C67)</f>
        <v>110185</v>
      </c>
      <c r="D66" s="146">
        <v>8</v>
      </c>
      <c r="E66" s="147">
        <f t="shared" si="0"/>
        <v>7.260516404229251</v>
      </c>
      <c r="F66" s="147">
        <f t="shared" si="1"/>
        <v>137.73125</v>
      </c>
      <c r="G66" s="146">
        <v>84</v>
      </c>
      <c r="H66" s="147">
        <f t="shared" si="4"/>
        <v>76.23542224440713</v>
      </c>
      <c r="I66" s="147">
        <f t="shared" si="5"/>
        <v>13.117261904761904</v>
      </c>
      <c r="J66" s="146">
        <v>47</v>
      </c>
      <c r="K66" s="147">
        <f t="shared" si="2"/>
        <v>42.655533874846846</v>
      </c>
      <c r="L66" s="147">
        <f t="shared" si="3"/>
        <v>23.443617021276594</v>
      </c>
      <c r="N66" s="143"/>
      <c r="O66" s="143"/>
      <c r="P66" s="143"/>
    </row>
    <row r="67" spans="1:16" ht="16.5" customHeight="1">
      <c r="A67" s="101" t="s">
        <v>123</v>
      </c>
      <c r="B67" s="101"/>
      <c r="C67" s="102">
        <f>SUM(C68:C69)</f>
        <v>110185</v>
      </c>
      <c r="D67" s="80">
        <v>8</v>
      </c>
      <c r="E67" s="144">
        <f t="shared" si="0"/>
        <v>7.260516404229251</v>
      </c>
      <c r="F67" s="144">
        <f t="shared" si="1"/>
        <v>137.73125</v>
      </c>
      <c r="G67" s="80">
        <v>84</v>
      </c>
      <c r="H67" s="144">
        <f t="shared" si="4"/>
        <v>76.23542224440713</v>
      </c>
      <c r="I67" s="144">
        <f t="shared" si="5"/>
        <v>13.117261904761904</v>
      </c>
      <c r="J67" s="80">
        <v>47</v>
      </c>
      <c r="K67" s="144">
        <f t="shared" si="2"/>
        <v>42.655533874846846</v>
      </c>
      <c r="L67" s="144">
        <f t="shared" si="3"/>
        <v>23.443617021276594</v>
      </c>
      <c r="N67" s="143"/>
      <c r="O67" s="143"/>
      <c r="P67" s="143"/>
    </row>
    <row r="68" spans="1:16" ht="16.5" customHeight="1">
      <c r="A68" s="77"/>
      <c r="B68" s="77" t="s">
        <v>124</v>
      </c>
      <c r="C68" s="80">
        <v>42937</v>
      </c>
      <c r="D68" s="80">
        <v>4</v>
      </c>
      <c r="E68" s="144">
        <f t="shared" si="0"/>
        <v>9.315974567389432</v>
      </c>
      <c r="F68" s="144">
        <f t="shared" si="1"/>
        <v>107.3425</v>
      </c>
      <c r="G68" s="80">
        <v>35</v>
      </c>
      <c r="H68" s="144">
        <f t="shared" si="4"/>
        <v>81.51477746465751</v>
      </c>
      <c r="I68" s="144">
        <f t="shared" si="5"/>
        <v>12.267714285714284</v>
      </c>
      <c r="J68" s="80">
        <v>16</v>
      </c>
      <c r="K68" s="144">
        <f t="shared" si="2"/>
        <v>37.26389826955773</v>
      </c>
      <c r="L68" s="144">
        <f t="shared" si="3"/>
        <v>26.835625</v>
      </c>
      <c r="N68" s="143"/>
      <c r="O68" s="143"/>
      <c r="P68" s="143"/>
    </row>
    <row r="69" spans="1:16" ht="16.5" customHeight="1">
      <c r="A69" s="84"/>
      <c r="B69" s="84" t="s">
        <v>125</v>
      </c>
      <c r="C69" s="87">
        <v>67248</v>
      </c>
      <c r="D69" s="87">
        <v>4</v>
      </c>
      <c r="E69" s="145">
        <f>SUM(D69/C69*100000)</f>
        <v>5.948132286462052</v>
      </c>
      <c r="F69" s="145">
        <f>SUM(C69/D69/100)</f>
        <v>168.12</v>
      </c>
      <c r="G69" s="87">
        <v>49</v>
      </c>
      <c r="H69" s="145">
        <f t="shared" si="4"/>
        <v>72.86462050916012</v>
      </c>
      <c r="I69" s="145">
        <f t="shared" si="5"/>
        <v>13.72408163265306</v>
      </c>
      <c r="J69" s="87">
        <v>31</v>
      </c>
      <c r="K69" s="145">
        <f t="shared" si="2"/>
        <v>46.09802522008089</v>
      </c>
      <c r="L69" s="145">
        <f t="shared" si="3"/>
        <v>21.692903225806454</v>
      </c>
      <c r="N69" s="143"/>
      <c r="O69" s="143"/>
      <c r="P69" s="143"/>
    </row>
    <row r="70" spans="1:16" ht="16.5" customHeight="1">
      <c r="A70" s="88" t="s">
        <v>126</v>
      </c>
      <c r="B70" s="73"/>
      <c r="C70" s="75">
        <f>SUM(C71)</f>
        <v>141816</v>
      </c>
      <c r="D70" s="141">
        <v>12</v>
      </c>
      <c r="E70" s="142">
        <f>SUM(D70/C70*100000)</f>
        <v>8.461668641056017</v>
      </c>
      <c r="F70" s="142">
        <f>SUM(C70/D70/100)</f>
        <v>118.18</v>
      </c>
      <c r="G70" s="141">
        <v>138</v>
      </c>
      <c r="H70" s="142">
        <f t="shared" si="4"/>
        <v>97.30918937214419</v>
      </c>
      <c r="I70" s="142">
        <f t="shared" si="5"/>
        <v>10.276521739130436</v>
      </c>
      <c r="J70" s="141">
        <v>80</v>
      </c>
      <c r="K70" s="142">
        <f>SUM(J70/C70*100000)</f>
        <v>56.41112427370677</v>
      </c>
      <c r="L70" s="142">
        <f>SUM(C70/J70/100)</f>
        <v>17.727</v>
      </c>
      <c r="N70" s="143"/>
      <c r="O70" s="143"/>
      <c r="P70" s="143"/>
    </row>
    <row r="71" spans="1:16" ht="16.5" customHeight="1">
      <c r="A71" s="101" t="s">
        <v>127</v>
      </c>
      <c r="B71" s="101"/>
      <c r="C71" s="102">
        <f>SUM(C72:C74)</f>
        <v>141816</v>
      </c>
      <c r="D71" s="151">
        <v>12</v>
      </c>
      <c r="E71" s="152">
        <f>SUM(D71/C71*100000)</f>
        <v>8.461668641056017</v>
      </c>
      <c r="F71" s="152">
        <f>SUM(C71/D71/100)</f>
        <v>118.18</v>
      </c>
      <c r="G71" s="151">
        <v>138</v>
      </c>
      <c r="H71" s="152">
        <f>SUM(G71/C71*100000)</f>
        <v>97.30918937214419</v>
      </c>
      <c r="I71" s="152">
        <f t="shared" si="5"/>
        <v>10.276521739130436</v>
      </c>
      <c r="J71" s="151">
        <v>80</v>
      </c>
      <c r="K71" s="152">
        <f>SUM(J71/C71*100000)</f>
        <v>56.41112427370677</v>
      </c>
      <c r="L71" s="152">
        <f>SUM(C71/J71/100)</f>
        <v>17.727</v>
      </c>
      <c r="N71" s="143"/>
      <c r="O71" s="143"/>
      <c r="P71" s="143"/>
    </row>
    <row r="72" spans="1:16" ht="16.5" customHeight="1">
      <c r="A72" s="77"/>
      <c r="B72" s="77" t="s">
        <v>128</v>
      </c>
      <c r="C72" s="80">
        <v>46625</v>
      </c>
      <c r="D72" s="80">
        <v>3</v>
      </c>
      <c r="E72" s="144">
        <f>SUM(D72/C72*100000)</f>
        <v>6.434316353887398</v>
      </c>
      <c r="F72" s="144">
        <f>SUM(C72/D72/100)</f>
        <v>155.41666666666666</v>
      </c>
      <c r="G72" s="80">
        <v>56</v>
      </c>
      <c r="H72" s="144">
        <f>SUM(G72/C72*100000)</f>
        <v>120.10723860589813</v>
      </c>
      <c r="I72" s="144">
        <f>SUM(C72/G72/100)</f>
        <v>8.325892857142856</v>
      </c>
      <c r="J72" s="80">
        <v>29</v>
      </c>
      <c r="K72" s="144">
        <f>SUM(J72/C72*100000)</f>
        <v>62.198391420911534</v>
      </c>
      <c r="L72" s="144">
        <f>SUM(C72/J72/100)</f>
        <v>16.07758620689655</v>
      </c>
      <c r="N72" s="143"/>
      <c r="O72" s="143"/>
      <c r="P72" s="143"/>
    </row>
    <row r="73" spans="1:16" ht="16.5" customHeight="1">
      <c r="A73" s="77"/>
      <c r="B73" s="77" t="s">
        <v>129</v>
      </c>
      <c r="C73" s="80">
        <v>49337</v>
      </c>
      <c r="D73" s="80">
        <v>5</v>
      </c>
      <c r="E73" s="144">
        <f>SUM(D73/C73*100000)</f>
        <v>10.134381904047672</v>
      </c>
      <c r="F73" s="144">
        <f>SUM(C73/D73/100)</f>
        <v>98.67399999999999</v>
      </c>
      <c r="G73" s="80">
        <v>43</v>
      </c>
      <c r="H73" s="144">
        <f>SUM(G73/C73*100000)</f>
        <v>87.15568437480998</v>
      </c>
      <c r="I73" s="144">
        <f>SUM(C73/G73/100)</f>
        <v>11.473720930232558</v>
      </c>
      <c r="J73" s="80">
        <v>28</v>
      </c>
      <c r="K73" s="144">
        <f>SUM(J73/C73*100000)</f>
        <v>56.752538662666964</v>
      </c>
      <c r="L73" s="144">
        <f>SUM(C73/J73/100)</f>
        <v>17.62035714285714</v>
      </c>
      <c r="N73" s="143"/>
      <c r="O73" s="143"/>
      <c r="P73" s="143"/>
    </row>
    <row r="74" spans="1:16" ht="16.5" customHeight="1">
      <c r="A74" s="84"/>
      <c r="B74" s="84" t="s">
        <v>135</v>
      </c>
      <c r="C74" s="87">
        <v>45854</v>
      </c>
      <c r="D74" s="87">
        <v>4</v>
      </c>
      <c r="E74" s="145">
        <f>SUM(D74/C74*100000)</f>
        <v>8.723339294281852</v>
      </c>
      <c r="F74" s="145">
        <f>SUM(C74/D74/100)</f>
        <v>114.635</v>
      </c>
      <c r="G74" s="87">
        <v>39</v>
      </c>
      <c r="H74" s="145">
        <f>SUM(G74/C74*100000)</f>
        <v>85.05255811924805</v>
      </c>
      <c r="I74" s="145">
        <f>SUM(C74/G74/100)</f>
        <v>11.757435897435899</v>
      </c>
      <c r="J74" s="87">
        <v>23</v>
      </c>
      <c r="K74" s="145">
        <f>SUM(J74/C74*100000)</f>
        <v>50.15920094212065</v>
      </c>
      <c r="L74" s="145">
        <f>SUM(C74/J74/100)</f>
        <v>19.936521739130434</v>
      </c>
      <c r="N74" s="143"/>
      <c r="O74" s="143"/>
      <c r="P74" s="143"/>
    </row>
    <row r="75" spans="1:16" ht="30" customHeight="1">
      <c r="A75" s="195" t="s">
        <v>204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N75" s="143"/>
      <c r="O75" s="143"/>
      <c r="P75" s="143"/>
    </row>
    <row r="76" spans="1:16" ht="13.5" customHeight="1">
      <c r="A76" s="197" t="s">
        <v>141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N76" s="143"/>
      <c r="O76" s="143"/>
      <c r="P76" s="143"/>
    </row>
    <row r="77" spans="14:16" ht="13.5" customHeight="1">
      <c r="N77" s="143"/>
      <c r="O77" s="143"/>
      <c r="P77" s="143"/>
    </row>
    <row r="78" spans="14:16" ht="13.5" customHeight="1">
      <c r="N78" s="143"/>
      <c r="O78" s="143"/>
      <c r="P78" s="143"/>
    </row>
    <row r="79" spans="14:16" ht="13.5" customHeight="1">
      <c r="N79" s="143"/>
      <c r="O79" s="143"/>
      <c r="P79" s="143"/>
    </row>
    <row r="80" spans="14:16" ht="13.5" customHeight="1">
      <c r="N80" s="143"/>
      <c r="O80" s="143"/>
      <c r="P80" s="143"/>
    </row>
    <row r="81" spans="14:16" ht="13.5" customHeight="1">
      <c r="N81" s="143"/>
      <c r="O81" s="143"/>
      <c r="P81" s="143"/>
    </row>
    <row r="82" spans="14:16" ht="13.5" customHeight="1">
      <c r="N82" s="143"/>
      <c r="O82" s="143"/>
      <c r="P82" s="143"/>
    </row>
    <row r="83" spans="14:16" ht="13.5" customHeight="1">
      <c r="N83" s="143"/>
      <c r="O83" s="143"/>
      <c r="P83" s="143"/>
    </row>
    <row r="84" spans="14:16" ht="13.5" customHeight="1">
      <c r="N84" s="143"/>
      <c r="O84" s="143"/>
      <c r="P84" s="143"/>
    </row>
    <row r="85" spans="14:16" ht="13.5" customHeight="1">
      <c r="N85" s="143"/>
      <c r="O85" s="143"/>
      <c r="P85" s="143"/>
    </row>
    <row r="86" spans="14:16" ht="13.5">
      <c r="N86" s="143"/>
      <c r="O86" s="143"/>
      <c r="P86" s="143"/>
    </row>
    <row r="87" spans="14:16" ht="13.5">
      <c r="N87" s="143"/>
      <c r="O87" s="143"/>
      <c r="P87" s="143"/>
    </row>
    <row r="88" spans="14:16" ht="13.5">
      <c r="N88" s="143"/>
      <c r="O88" s="143"/>
      <c r="P88" s="143"/>
    </row>
    <row r="89" spans="14:16" ht="13.5">
      <c r="N89" s="143"/>
      <c r="O89" s="143"/>
      <c r="P89" s="143"/>
    </row>
    <row r="90" spans="14:16" ht="13.5">
      <c r="N90" s="143"/>
      <c r="O90" s="143"/>
      <c r="P90" s="143"/>
    </row>
    <row r="91" spans="14:16" ht="13.5">
      <c r="N91" s="143"/>
      <c r="O91" s="143"/>
      <c r="P91" s="143"/>
    </row>
    <row r="92" spans="14:16" ht="13.5">
      <c r="N92" s="143"/>
      <c r="O92" s="143"/>
      <c r="P92" s="143"/>
    </row>
    <row r="93" spans="14:16" ht="13.5">
      <c r="N93" s="143"/>
      <c r="O93" s="143"/>
      <c r="P93" s="143"/>
    </row>
    <row r="94" spans="14:16" ht="13.5">
      <c r="N94" s="143"/>
      <c r="O94" s="143"/>
      <c r="P94" s="143"/>
    </row>
    <row r="95" spans="14:16" ht="13.5">
      <c r="N95" s="143"/>
      <c r="O95" s="143"/>
      <c r="P95" s="143"/>
    </row>
    <row r="96" spans="14:16" ht="13.5">
      <c r="N96" s="143"/>
      <c r="O96" s="143"/>
      <c r="P96" s="143"/>
    </row>
    <row r="97" spans="14:16" ht="13.5">
      <c r="N97" s="143"/>
      <c r="O97" s="143"/>
      <c r="P97" s="143"/>
    </row>
    <row r="98" spans="14:16" ht="13.5">
      <c r="N98" s="143"/>
      <c r="O98" s="143"/>
      <c r="P98" s="143"/>
    </row>
    <row r="99" spans="14:16" ht="13.5">
      <c r="N99" s="143"/>
      <c r="O99" s="143"/>
      <c r="P99" s="143"/>
    </row>
    <row r="100" spans="14:16" ht="13.5">
      <c r="N100" s="143"/>
      <c r="O100" s="143"/>
      <c r="P100" s="143"/>
    </row>
    <row r="101" spans="14:16" ht="13.5">
      <c r="N101" s="143"/>
      <c r="O101" s="143"/>
      <c r="P101" s="143"/>
    </row>
    <row r="102" spans="14:16" ht="13.5">
      <c r="N102" s="143"/>
      <c r="O102" s="143"/>
      <c r="P102" s="143"/>
    </row>
    <row r="103" spans="14:16" ht="13.5">
      <c r="N103" s="143"/>
      <c r="O103" s="143"/>
      <c r="P103" s="143"/>
    </row>
    <row r="104" spans="14:16" ht="13.5">
      <c r="N104" s="143"/>
      <c r="O104" s="143"/>
      <c r="P104" s="143"/>
    </row>
    <row r="105" spans="14:16" ht="13.5">
      <c r="N105" s="143"/>
      <c r="O105" s="143"/>
      <c r="P105" s="143"/>
    </row>
    <row r="106" spans="14:16" ht="13.5">
      <c r="N106" s="143"/>
      <c r="O106" s="143"/>
      <c r="P106" s="143"/>
    </row>
    <row r="107" spans="14:16" ht="13.5">
      <c r="N107" s="143"/>
      <c r="O107" s="143"/>
      <c r="P107" s="143"/>
    </row>
    <row r="108" spans="14:16" ht="13.5">
      <c r="N108" s="143"/>
      <c r="O108" s="143"/>
      <c r="P108" s="143"/>
    </row>
    <row r="109" spans="14:16" ht="13.5">
      <c r="N109" s="143"/>
      <c r="O109" s="143"/>
      <c r="P109" s="143"/>
    </row>
    <row r="110" spans="14:16" ht="13.5">
      <c r="N110" s="143"/>
      <c r="O110" s="143"/>
      <c r="P110" s="143"/>
    </row>
    <row r="111" spans="14:16" ht="13.5">
      <c r="N111" s="143"/>
      <c r="O111" s="143"/>
      <c r="P111" s="143"/>
    </row>
    <row r="112" spans="14:16" ht="13.5">
      <c r="N112" s="143"/>
      <c r="O112" s="143"/>
      <c r="P112" s="143"/>
    </row>
    <row r="113" spans="14:16" ht="13.5">
      <c r="N113" s="143"/>
      <c r="O113" s="143"/>
      <c r="P113" s="143"/>
    </row>
    <row r="114" spans="14:16" ht="13.5">
      <c r="N114" s="143"/>
      <c r="O114" s="143"/>
      <c r="P114" s="143"/>
    </row>
    <row r="115" spans="14:16" ht="13.5">
      <c r="N115" s="143"/>
      <c r="O115" s="143"/>
      <c r="P115" s="143"/>
    </row>
    <row r="116" spans="14:16" ht="13.5">
      <c r="N116" s="143"/>
      <c r="O116" s="143"/>
      <c r="P116" s="143"/>
    </row>
    <row r="117" spans="14:16" ht="13.5">
      <c r="N117" s="143"/>
      <c r="O117" s="143"/>
      <c r="P117" s="143"/>
    </row>
    <row r="118" spans="14:16" ht="13.5">
      <c r="N118" s="143"/>
      <c r="O118" s="143"/>
      <c r="P118" s="143"/>
    </row>
    <row r="119" spans="14:16" ht="13.5">
      <c r="N119" s="143"/>
      <c r="O119" s="143"/>
      <c r="P119" s="143"/>
    </row>
    <row r="120" spans="14:16" ht="13.5">
      <c r="N120" s="143"/>
      <c r="O120" s="143"/>
      <c r="P120" s="143"/>
    </row>
    <row r="121" spans="14:16" ht="13.5">
      <c r="N121" s="143"/>
      <c r="O121" s="143"/>
      <c r="P121" s="143"/>
    </row>
    <row r="122" spans="14:16" ht="13.5">
      <c r="N122" s="143"/>
      <c r="O122" s="143"/>
      <c r="P122" s="143"/>
    </row>
    <row r="123" spans="14:16" ht="13.5">
      <c r="N123" s="143"/>
      <c r="O123" s="143"/>
      <c r="P123" s="143"/>
    </row>
    <row r="124" spans="14:16" ht="13.5">
      <c r="N124" s="143"/>
      <c r="O124" s="143"/>
      <c r="P124" s="143"/>
    </row>
    <row r="125" spans="14:16" ht="13.5">
      <c r="N125" s="143"/>
      <c r="O125" s="143"/>
      <c r="P125" s="143"/>
    </row>
    <row r="126" spans="14:16" ht="13.5">
      <c r="N126" s="143"/>
      <c r="O126" s="143"/>
      <c r="P126" s="143"/>
    </row>
    <row r="127" spans="14:16" ht="13.5">
      <c r="N127" s="143"/>
      <c r="O127" s="143"/>
      <c r="P127" s="143"/>
    </row>
    <row r="128" spans="14:16" ht="13.5">
      <c r="N128" s="143"/>
      <c r="O128" s="143"/>
      <c r="P128" s="143"/>
    </row>
    <row r="129" spans="14:16" ht="13.5">
      <c r="N129" s="143"/>
      <c r="O129" s="143"/>
      <c r="P129" s="143"/>
    </row>
    <row r="130" spans="14:16" ht="13.5">
      <c r="N130" s="143"/>
      <c r="O130" s="143"/>
      <c r="P130" s="143"/>
    </row>
    <row r="131" spans="14:16" ht="13.5">
      <c r="N131" s="143"/>
      <c r="O131" s="143"/>
      <c r="P131" s="143"/>
    </row>
  </sheetData>
  <sheetProtection sheet="1" objects="1" scenarios="1"/>
  <mergeCells count="8">
    <mergeCell ref="A75:L75"/>
    <mergeCell ref="A76:L76"/>
    <mergeCell ref="A2:A3"/>
    <mergeCell ref="B2:B3"/>
    <mergeCell ref="C2:C3"/>
    <mergeCell ref="D2:F2"/>
    <mergeCell ref="G2:I2"/>
    <mergeCell ref="J2:L2"/>
  </mergeCells>
  <printOptions/>
  <pageMargins left="0.7874015748031497" right="0.07874015748031496" top="0.7480314960629921" bottom="0.6692913385826772" header="0.5118110236220472" footer="0.1968503937007874"/>
  <pageSetup firstPageNumber="9" useFirstPageNumber="1" fitToHeight="2" horizontalDpi="300" verticalDpi="300" orientation="portrait" paperSize="9" scale="93" r:id="rId1"/>
  <rowBreaks count="1" manualBreakCount="1">
    <brk id="4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50390625" defaultRowHeight="13.5"/>
  <cols>
    <col min="1" max="1" width="7.50390625" style="108" bestFit="1" customWidth="1"/>
    <col min="2" max="2" width="9.125" style="63" bestFit="1" customWidth="1"/>
    <col min="3" max="3" width="7.50390625" style="64" bestFit="1" customWidth="1"/>
    <col min="4" max="4" width="6.875" style="64" customWidth="1"/>
    <col min="5" max="5" width="5.75390625" style="64" customWidth="1"/>
    <col min="6" max="6" width="5.75390625" style="64" bestFit="1" customWidth="1"/>
    <col min="7" max="8" width="7.25390625" style="64" bestFit="1" customWidth="1"/>
    <col min="9" max="9" width="6.375" style="64" bestFit="1" customWidth="1"/>
    <col min="10" max="10" width="8.375" style="210" customWidth="1"/>
    <col min="11" max="11" width="7.625" style="210" bestFit="1" customWidth="1"/>
    <col min="12" max="12" width="5.875" style="210" customWidth="1"/>
    <col min="13" max="13" width="6.00390625" style="210" customWidth="1"/>
    <col min="14" max="15" width="7.625" style="210" bestFit="1" customWidth="1"/>
    <col min="16" max="16" width="6.25390625" style="210" customWidth="1"/>
    <col min="17" max="17" width="12.75390625" style="63" customWidth="1"/>
    <col min="18" max="23" width="9.50390625" style="63" customWidth="1"/>
    <col min="24" max="16384" width="9.50390625" style="63" customWidth="1"/>
  </cols>
  <sheetData>
    <row r="1" ht="24.75" customHeight="1">
      <c r="A1" s="62" t="s">
        <v>142</v>
      </c>
    </row>
    <row r="2" spans="1:16" ht="18.75" customHeight="1">
      <c r="A2" s="192"/>
      <c r="B2" s="192" t="s">
        <v>46</v>
      </c>
      <c r="C2" s="182" t="s">
        <v>143</v>
      </c>
      <c r="D2" s="182"/>
      <c r="E2" s="182"/>
      <c r="F2" s="182"/>
      <c r="G2" s="182"/>
      <c r="H2" s="182"/>
      <c r="I2" s="182"/>
      <c r="J2" s="182" t="s">
        <v>144</v>
      </c>
      <c r="K2" s="182"/>
      <c r="L2" s="182"/>
      <c r="M2" s="182"/>
      <c r="N2" s="182"/>
      <c r="O2" s="182"/>
      <c r="P2" s="182"/>
    </row>
    <row r="3" spans="1:16" ht="18.75" customHeight="1">
      <c r="A3" s="192"/>
      <c r="B3" s="192"/>
      <c r="C3" s="212" t="s">
        <v>145</v>
      </c>
      <c r="D3" s="213"/>
      <c r="E3" s="213"/>
      <c r="F3" s="213"/>
      <c r="G3" s="213"/>
      <c r="H3" s="213"/>
      <c r="I3" s="214" t="s">
        <v>146</v>
      </c>
      <c r="J3" s="212" t="s">
        <v>145</v>
      </c>
      <c r="K3" s="213"/>
      <c r="L3" s="213"/>
      <c r="M3" s="213"/>
      <c r="N3" s="213"/>
      <c r="O3" s="213"/>
      <c r="P3" s="215" t="s">
        <v>146</v>
      </c>
    </row>
    <row r="4" spans="1:16" s="66" customFormat="1" ht="12">
      <c r="A4" s="192"/>
      <c r="B4" s="192"/>
      <c r="C4" s="67"/>
      <c r="D4" s="110" t="s">
        <v>27</v>
      </c>
      <c r="E4" s="110" t="s">
        <v>26</v>
      </c>
      <c r="F4" s="110" t="s">
        <v>25</v>
      </c>
      <c r="G4" s="110" t="s">
        <v>24</v>
      </c>
      <c r="H4" s="111" t="s">
        <v>23</v>
      </c>
      <c r="I4" s="182"/>
      <c r="J4" s="216"/>
      <c r="K4" s="110" t="s">
        <v>27</v>
      </c>
      <c r="L4" s="110" t="s">
        <v>26</v>
      </c>
      <c r="M4" s="110" t="s">
        <v>25</v>
      </c>
      <c r="N4" s="110" t="s">
        <v>24</v>
      </c>
      <c r="O4" s="111" t="s">
        <v>23</v>
      </c>
      <c r="P4" s="217"/>
    </row>
    <row r="5" spans="1:16" s="66" customFormat="1" ht="18.75" customHeight="1">
      <c r="A5" s="69"/>
      <c r="B5" s="70" t="s">
        <v>55</v>
      </c>
      <c r="C5" s="71">
        <f aca="true" t="shared" si="0" ref="C5:C68">SUM(D5:H5)</f>
        <v>63890</v>
      </c>
      <c r="D5" s="71">
        <v>11758</v>
      </c>
      <c r="E5" s="71">
        <v>54</v>
      </c>
      <c r="F5" s="71">
        <v>343</v>
      </c>
      <c r="G5" s="71">
        <v>13911</v>
      </c>
      <c r="H5" s="71">
        <v>37824</v>
      </c>
      <c r="I5" s="71">
        <v>3601</v>
      </c>
      <c r="J5" s="140">
        <v>1144.571838050878</v>
      </c>
      <c r="K5" s="140">
        <v>210.64134718738805</v>
      </c>
      <c r="L5" s="140">
        <v>0.9673951988534575</v>
      </c>
      <c r="M5" s="140">
        <v>6.1447509853099245</v>
      </c>
      <c r="N5" s="140">
        <v>249.21175206019348</v>
      </c>
      <c r="O5" s="140">
        <v>677.6065926191329</v>
      </c>
      <c r="P5" s="140">
        <v>64.51092798280186</v>
      </c>
    </row>
    <row r="6" spans="1:16" s="66" customFormat="1" ht="16.5" customHeight="1">
      <c r="A6" s="73" t="s">
        <v>56</v>
      </c>
      <c r="B6" s="74" t="s">
        <v>56</v>
      </c>
      <c r="C6" s="75">
        <f t="shared" si="0"/>
        <v>18494</v>
      </c>
      <c r="D6" s="75">
        <v>3653</v>
      </c>
      <c r="E6" s="75">
        <v>10</v>
      </c>
      <c r="F6" s="75">
        <v>100</v>
      </c>
      <c r="G6" s="75">
        <v>3288</v>
      </c>
      <c r="H6" s="218">
        <v>11443</v>
      </c>
      <c r="I6" s="75">
        <v>831</v>
      </c>
      <c r="J6" s="142">
        <v>1197.4132662046388</v>
      </c>
      <c r="K6" s="142">
        <v>236.51728460287367</v>
      </c>
      <c r="L6" s="142">
        <v>0.6474604013218551</v>
      </c>
      <c r="M6" s="142">
        <v>6.474604013218552</v>
      </c>
      <c r="N6" s="142">
        <v>212.88497995462598</v>
      </c>
      <c r="O6" s="142">
        <v>740.8889372325989</v>
      </c>
      <c r="P6" s="142">
        <v>53.80395934984617</v>
      </c>
    </row>
    <row r="7" spans="1:17" ht="16.5" customHeight="1">
      <c r="A7" s="77"/>
      <c r="B7" s="77" t="s">
        <v>57</v>
      </c>
      <c r="C7" s="78">
        <f t="shared" si="0"/>
        <v>1072</v>
      </c>
      <c r="D7" s="79">
        <v>0</v>
      </c>
      <c r="E7" s="79">
        <v>0</v>
      </c>
      <c r="F7" s="79">
        <v>0</v>
      </c>
      <c r="G7" s="79">
        <v>223</v>
      </c>
      <c r="H7" s="117">
        <v>849</v>
      </c>
      <c r="I7" s="79">
        <v>100</v>
      </c>
      <c r="J7" s="144">
        <v>507.83785192168307</v>
      </c>
      <c r="K7" s="144">
        <v>0</v>
      </c>
      <c r="L7" s="144">
        <v>0</v>
      </c>
      <c r="M7" s="144">
        <v>0</v>
      </c>
      <c r="N7" s="144">
        <v>105.64164270385758</v>
      </c>
      <c r="O7" s="144">
        <v>402.1962092178255</v>
      </c>
      <c r="P7" s="144">
        <v>47.37293394791819</v>
      </c>
      <c r="Q7" s="219"/>
    </row>
    <row r="8" spans="1:17" ht="16.5" customHeight="1">
      <c r="A8" s="77"/>
      <c r="B8" s="77" t="s">
        <v>58</v>
      </c>
      <c r="C8" s="78">
        <f t="shared" si="0"/>
        <v>945</v>
      </c>
      <c r="D8" s="79">
        <v>0</v>
      </c>
      <c r="E8" s="79">
        <v>0</v>
      </c>
      <c r="F8" s="79">
        <v>0</v>
      </c>
      <c r="G8" s="79">
        <v>350</v>
      </c>
      <c r="H8" s="117">
        <v>595</v>
      </c>
      <c r="I8" s="79">
        <v>66</v>
      </c>
      <c r="J8" s="144">
        <v>704.2253521126761</v>
      </c>
      <c r="K8" s="144">
        <v>0</v>
      </c>
      <c r="L8" s="144">
        <v>0</v>
      </c>
      <c r="M8" s="144">
        <v>0</v>
      </c>
      <c r="N8" s="144">
        <v>260.8242044861763</v>
      </c>
      <c r="O8" s="144">
        <v>443.4011476264998</v>
      </c>
      <c r="P8" s="144">
        <v>49.183992845964674</v>
      </c>
      <c r="Q8" s="220"/>
    </row>
    <row r="9" spans="1:17" ht="16.5" customHeight="1">
      <c r="A9" s="77"/>
      <c r="B9" s="77" t="s">
        <v>59</v>
      </c>
      <c r="C9" s="78">
        <f t="shared" si="0"/>
        <v>1596</v>
      </c>
      <c r="D9" s="79">
        <v>300</v>
      </c>
      <c r="E9" s="79">
        <v>0</v>
      </c>
      <c r="F9" s="79">
        <v>0</v>
      </c>
      <c r="G9" s="79">
        <v>149</v>
      </c>
      <c r="H9" s="117">
        <v>1147</v>
      </c>
      <c r="I9" s="79">
        <v>22</v>
      </c>
      <c r="J9" s="144">
        <v>1478.667716681336</v>
      </c>
      <c r="K9" s="144">
        <v>277.9450595265669</v>
      </c>
      <c r="L9" s="144">
        <v>0</v>
      </c>
      <c r="M9" s="144">
        <v>0</v>
      </c>
      <c r="N9" s="144">
        <v>138.04604623152824</v>
      </c>
      <c r="O9" s="144">
        <v>1062.6766109232408</v>
      </c>
      <c r="P9" s="144">
        <v>20.382637698614907</v>
      </c>
      <c r="Q9" s="221"/>
    </row>
    <row r="10" spans="1:17" ht="16.5" customHeight="1">
      <c r="A10" s="77"/>
      <c r="B10" s="77" t="s">
        <v>60</v>
      </c>
      <c r="C10" s="78">
        <f t="shared" si="0"/>
        <v>1186</v>
      </c>
      <c r="D10" s="79">
        <v>0</v>
      </c>
      <c r="E10" s="79">
        <v>0</v>
      </c>
      <c r="F10" s="79">
        <v>0</v>
      </c>
      <c r="G10" s="79">
        <v>368</v>
      </c>
      <c r="H10" s="117">
        <v>818</v>
      </c>
      <c r="I10" s="79">
        <v>49</v>
      </c>
      <c r="J10" s="144">
        <v>1173.9435992358478</v>
      </c>
      <c r="K10" s="144">
        <v>0</v>
      </c>
      <c r="L10" s="144">
        <v>0</v>
      </c>
      <c r="M10" s="144">
        <v>0</v>
      </c>
      <c r="N10" s="144">
        <v>364.25905945935244</v>
      </c>
      <c r="O10" s="144">
        <v>809.6845397764955</v>
      </c>
      <c r="P10" s="144">
        <v>48.501885634533345</v>
      </c>
      <c r="Q10" s="221"/>
    </row>
    <row r="11" spans="1:17" ht="16.5" customHeight="1">
      <c r="A11" s="77"/>
      <c r="B11" s="77" t="s">
        <v>61</v>
      </c>
      <c r="C11" s="78">
        <f t="shared" si="0"/>
        <v>1682</v>
      </c>
      <c r="D11" s="79">
        <v>0</v>
      </c>
      <c r="E11" s="79">
        <v>0</v>
      </c>
      <c r="F11" s="79">
        <v>0</v>
      </c>
      <c r="G11" s="79">
        <v>508</v>
      </c>
      <c r="H11" s="117">
        <v>1174</v>
      </c>
      <c r="I11" s="79">
        <v>147</v>
      </c>
      <c r="J11" s="144">
        <v>1008.7198493517085</v>
      </c>
      <c r="K11" s="144">
        <v>0</v>
      </c>
      <c r="L11" s="144">
        <v>0</v>
      </c>
      <c r="M11" s="144">
        <v>0</v>
      </c>
      <c r="N11" s="144">
        <v>304.65498422750767</v>
      </c>
      <c r="O11" s="144">
        <v>704.0648651242009</v>
      </c>
      <c r="P11" s="144">
        <v>88.15803677449534</v>
      </c>
      <c r="Q11" s="221"/>
    </row>
    <row r="12" spans="1:17" ht="16.5" customHeight="1">
      <c r="A12" s="77"/>
      <c r="B12" s="77" t="s">
        <v>62</v>
      </c>
      <c r="C12" s="78">
        <f t="shared" si="0"/>
        <v>1006</v>
      </c>
      <c r="D12" s="79">
        <v>0</v>
      </c>
      <c r="E12" s="79">
        <v>0</v>
      </c>
      <c r="F12" s="79">
        <v>0</v>
      </c>
      <c r="G12" s="79">
        <v>191</v>
      </c>
      <c r="H12" s="117">
        <v>815</v>
      </c>
      <c r="I12" s="79">
        <v>72</v>
      </c>
      <c r="J12" s="144">
        <v>456.67282524320325</v>
      </c>
      <c r="K12" s="144">
        <v>0</v>
      </c>
      <c r="L12" s="144">
        <v>0</v>
      </c>
      <c r="M12" s="144">
        <v>0</v>
      </c>
      <c r="N12" s="144">
        <v>86.70428391794415</v>
      </c>
      <c r="O12" s="144">
        <v>369.9685413252591</v>
      </c>
      <c r="P12" s="144">
        <v>32.68433739315172</v>
      </c>
      <c r="Q12" s="221"/>
    </row>
    <row r="13" spans="1:17" ht="16.5" customHeight="1">
      <c r="A13" s="77"/>
      <c r="B13" s="77" t="s">
        <v>63</v>
      </c>
      <c r="C13" s="78">
        <f t="shared" si="0"/>
        <v>3673</v>
      </c>
      <c r="D13" s="79">
        <v>1484</v>
      </c>
      <c r="E13" s="79">
        <v>0</v>
      </c>
      <c r="F13" s="79">
        <v>0</v>
      </c>
      <c r="G13" s="79">
        <v>856</v>
      </c>
      <c r="H13" s="117">
        <v>1333</v>
      </c>
      <c r="I13" s="79">
        <v>154</v>
      </c>
      <c r="J13" s="144">
        <v>1621.7767573295655</v>
      </c>
      <c r="K13" s="144">
        <v>655.2454962910632</v>
      </c>
      <c r="L13" s="144">
        <v>0</v>
      </c>
      <c r="M13" s="144">
        <v>0</v>
      </c>
      <c r="N13" s="144">
        <v>377.95831861533026</v>
      </c>
      <c r="O13" s="144">
        <v>588.572942423172</v>
      </c>
      <c r="P13" s="144">
        <v>67.99717414341222</v>
      </c>
      <c r="Q13" s="221"/>
    </row>
    <row r="14" spans="1:17" ht="16.5" customHeight="1">
      <c r="A14" s="77"/>
      <c r="B14" s="77" t="s">
        <v>64</v>
      </c>
      <c r="C14" s="78">
        <f t="shared" si="0"/>
        <v>3659</v>
      </c>
      <c r="D14" s="79">
        <v>46</v>
      </c>
      <c r="E14" s="79">
        <v>10</v>
      </c>
      <c r="F14" s="79">
        <v>0</v>
      </c>
      <c r="G14" s="79">
        <v>280</v>
      </c>
      <c r="H14" s="117">
        <v>3323</v>
      </c>
      <c r="I14" s="79">
        <v>53</v>
      </c>
      <c r="J14" s="144">
        <v>2869.6688783272944</v>
      </c>
      <c r="K14" s="144">
        <v>36.076733643906955</v>
      </c>
      <c r="L14" s="144">
        <v>7.842768183458033</v>
      </c>
      <c r="M14" s="144">
        <v>0</v>
      </c>
      <c r="N14" s="144">
        <v>219.59750913682495</v>
      </c>
      <c r="O14" s="144">
        <v>2606.1518673631044</v>
      </c>
      <c r="P14" s="144">
        <v>41.566671372327576</v>
      </c>
      <c r="Q14" s="221"/>
    </row>
    <row r="15" spans="1:17" ht="16.5" customHeight="1">
      <c r="A15" s="84"/>
      <c r="B15" s="84" t="s">
        <v>65</v>
      </c>
      <c r="C15" s="85">
        <f t="shared" si="0"/>
        <v>3675</v>
      </c>
      <c r="D15" s="86">
        <v>1823</v>
      </c>
      <c r="E15" s="86">
        <v>0</v>
      </c>
      <c r="F15" s="86">
        <v>100</v>
      </c>
      <c r="G15" s="86">
        <v>363</v>
      </c>
      <c r="H15" s="120">
        <v>1389</v>
      </c>
      <c r="I15" s="86">
        <v>168</v>
      </c>
      <c r="J15" s="145">
        <v>1474.5297554086153</v>
      </c>
      <c r="K15" s="145">
        <v>731.4470051999743</v>
      </c>
      <c r="L15" s="145">
        <v>0</v>
      </c>
      <c r="M15" s="145">
        <v>40.12325865057457</v>
      </c>
      <c r="N15" s="145">
        <v>145.64742890158567</v>
      </c>
      <c r="O15" s="145">
        <v>557.3120626564807</v>
      </c>
      <c r="P15" s="145">
        <v>67.40707453296527</v>
      </c>
      <c r="Q15" s="221"/>
    </row>
    <row r="16" spans="1:17" ht="16.5" customHeight="1">
      <c r="A16" s="88" t="s">
        <v>66</v>
      </c>
      <c r="B16" s="73"/>
      <c r="C16" s="75">
        <f t="shared" si="0"/>
        <v>9218</v>
      </c>
      <c r="D16" s="222">
        <v>747</v>
      </c>
      <c r="E16" s="222">
        <v>8</v>
      </c>
      <c r="F16" s="222">
        <v>60</v>
      </c>
      <c r="G16" s="222">
        <v>2139</v>
      </c>
      <c r="H16" s="223">
        <v>6264</v>
      </c>
      <c r="I16" s="76">
        <v>556</v>
      </c>
      <c r="J16" s="142">
        <v>895.4922292879778</v>
      </c>
      <c r="K16" s="142">
        <v>72.56809451921451</v>
      </c>
      <c r="L16" s="142">
        <v>0.7771683482646803</v>
      </c>
      <c r="M16" s="142">
        <v>5.828762611985101</v>
      </c>
      <c r="N16" s="142">
        <v>207.79538711726886</v>
      </c>
      <c r="O16" s="142">
        <v>608.5228166912447</v>
      </c>
      <c r="P16" s="142">
        <v>54.01320020439527</v>
      </c>
      <c r="Q16" s="221"/>
    </row>
    <row r="17" spans="1:17" ht="16.5" customHeight="1">
      <c r="A17" s="89" t="s">
        <v>67</v>
      </c>
      <c r="B17" s="90" t="s">
        <v>68</v>
      </c>
      <c r="C17" s="91">
        <f t="shared" si="0"/>
        <v>4025</v>
      </c>
      <c r="D17" s="92">
        <v>0</v>
      </c>
      <c r="E17" s="92">
        <v>8</v>
      </c>
      <c r="F17" s="92">
        <v>0</v>
      </c>
      <c r="G17" s="92">
        <v>1162</v>
      </c>
      <c r="H17" s="122">
        <v>2855</v>
      </c>
      <c r="I17" s="92">
        <v>283</v>
      </c>
      <c r="J17" s="148">
        <v>890.4473253395868</v>
      </c>
      <c r="K17" s="148">
        <v>0</v>
      </c>
      <c r="L17" s="148">
        <v>1.769833193221539</v>
      </c>
      <c r="M17" s="148">
        <v>0</v>
      </c>
      <c r="N17" s="148">
        <v>257.0682713154285</v>
      </c>
      <c r="O17" s="148">
        <v>631.6092208309367</v>
      </c>
      <c r="P17" s="148">
        <v>62.60784921021193</v>
      </c>
      <c r="Q17" s="221"/>
    </row>
    <row r="18" spans="1:17" ht="16.5" customHeight="1">
      <c r="A18" s="89" t="s">
        <v>69</v>
      </c>
      <c r="B18" s="90" t="s">
        <v>70</v>
      </c>
      <c r="C18" s="91">
        <f t="shared" si="0"/>
        <v>4854</v>
      </c>
      <c r="D18" s="92">
        <v>747</v>
      </c>
      <c r="E18" s="92">
        <v>0</v>
      </c>
      <c r="F18" s="92">
        <v>60</v>
      </c>
      <c r="G18" s="92">
        <v>977</v>
      </c>
      <c r="H18" s="122">
        <v>3070</v>
      </c>
      <c r="I18" s="92">
        <v>208</v>
      </c>
      <c r="J18" s="148">
        <v>1003.7262354269455</v>
      </c>
      <c r="K18" s="148">
        <v>154.467140062614</v>
      </c>
      <c r="L18" s="148">
        <v>0</v>
      </c>
      <c r="M18" s="148">
        <v>12.406999201816385</v>
      </c>
      <c r="N18" s="148">
        <v>202.02730366957678</v>
      </c>
      <c r="O18" s="148">
        <v>634.8247924929384</v>
      </c>
      <c r="P18" s="148">
        <v>43.0109305662968</v>
      </c>
      <c r="Q18" s="224"/>
    </row>
    <row r="19" spans="1:17" ht="16.5" customHeight="1">
      <c r="A19" s="94" t="s">
        <v>71</v>
      </c>
      <c r="B19" s="95" t="s">
        <v>72</v>
      </c>
      <c r="C19" s="96">
        <f t="shared" si="0"/>
        <v>339</v>
      </c>
      <c r="D19" s="97">
        <v>0</v>
      </c>
      <c r="E19" s="97">
        <v>0</v>
      </c>
      <c r="F19" s="97">
        <v>0</v>
      </c>
      <c r="G19" s="97">
        <v>0</v>
      </c>
      <c r="H19" s="124">
        <v>339</v>
      </c>
      <c r="I19" s="97">
        <v>65</v>
      </c>
      <c r="J19" s="150">
        <v>361.561433447099</v>
      </c>
      <c r="K19" s="150">
        <v>0</v>
      </c>
      <c r="L19" s="150">
        <v>0</v>
      </c>
      <c r="M19" s="150">
        <v>0</v>
      </c>
      <c r="N19" s="150">
        <v>0</v>
      </c>
      <c r="O19" s="150">
        <v>361.561433447099</v>
      </c>
      <c r="P19" s="150">
        <v>69.3259385665529</v>
      </c>
      <c r="Q19" s="224"/>
    </row>
    <row r="20" spans="1:17" ht="16.5" customHeight="1">
      <c r="A20" s="99" t="s">
        <v>73</v>
      </c>
      <c r="B20" s="77"/>
      <c r="C20" s="78">
        <f t="shared" si="0"/>
        <v>8159</v>
      </c>
      <c r="D20" s="79">
        <v>1582</v>
      </c>
      <c r="E20" s="79">
        <v>0</v>
      </c>
      <c r="F20" s="79">
        <v>100</v>
      </c>
      <c r="G20" s="79">
        <v>2203</v>
      </c>
      <c r="H20" s="117">
        <v>4274</v>
      </c>
      <c r="I20" s="100">
        <v>376</v>
      </c>
      <c r="J20" s="144">
        <v>1123.4268719191475</v>
      </c>
      <c r="K20" s="144">
        <v>217.82832594387688</v>
      </c>
      <c r="L20" s="144">
        <v>0</v>
      </c>
      <c r="M20" s="144">
        <v>13.769173574202075</v>
      </c>
      <c r="N20" s="144">
        <v>303.33489383967174</v>
      </c>
      <c r="O20" s="144">
        <v>588.4944785613967</v>
      </c>
      <c r="P20" s="144">
        <v>51.77209263899981</v>
      </c>
      <c r="Q20" s="224"/>
    </row>
    <row r="21" spans="1:17" ht="16.5" customHeight="1">
      <c r="A21" s="101" t="s">
        <v>74</v>
      </c>
      <c r="B21" s="101"/>
      <c r="C21" s="102">
        <f t="shared" si="0"/>
        <v>3991</v>
      </c>
      <c r="D21" s="225">
        <v>256</v>
      </c>
      <c r="E21" s="225">
        <v>0</v>
      </c>
      <c r="F21" s="225">
        <v>0</v>
      </c>
      <c r="G21" s="225">
        <v>1299</v>
      </c>
      <c r="H21" s="226">
        <v>2436</v>
      </c>
      <c r="I21" s="103">
        <v>144</v>
      </c>
      <c r="J21" s="152">
        <v>1037.3212108925225</v>
      </c>
      <c r="K21" s="152">
        <v>66.53826860147475</v>
      </c>
      <c r="L21" s="152">
        <v>0</v>
      </c>
      <c r="M21" s="152">
        <v>0</v>
      </c>
      <c r="N21" s="152">
        <v>337.6297301301395</v>
      </c>
      <c r="O21" s="152">
        <v>633.1532121609082</v>
      </c>
      <c r="P21" s="152">
        <v>37.42777608832955</v>
      </c>
      <c r="Q21" s="224"/>
    </row>
    <row r="22" spans="1:17" ht="16.5" customHeight="1">
      <c r="A22" s="77"/>
      <c r="B22" s="77" t="s">
        <v>75</v>
      </c>
      <c r="C22" s="78">
        <f t="shared" si="0"/>
        <v>1541</v>
      </c>
      <c r="D22" s="79">
        <v>232</v>
      </c>
      <c r="E22" s="79">
        <v>0</v>
      </c>
      <c r="F22" s="79">
        <v>0</v>
      </c>
      <c r="G22" s="79">
        <v>186</v>
      </c>
      <c r="H22" s="117">
        <v>1123</v>
      </c>
      <c r="I22" s="79">
        <v>123</v>
      </c>
      <c r="J22" s="144">
        <v>781.8604320780947</v>
      </c>
      <c r="K22" s="144">
        <v>117.71033111104346</v>
      </c>
      <c r="L22" s="144">
        <v>0</v>
      </c>
      <c r="M22" s="144">
        <v>0</v>
      </c>
      <c r="N22" s="144">
        <v>94.37121373557795</v>
      </c>
      <c r="O22" s="144">
        <v>569.7788872314733</v>
      </c>
      <c r="P22" s="144">
        <v>62.40677037352736</v>
      </c>
      <c r="Q22" s="224"/>
    </row>
    <row r="23" spans="1:17" ht="16.5" customHeight="1">
      <c r="A23" s="77"/>
      <c r="B23" s="77" t="s">
        <v>76</v>
      </c>
      <c r="C23" s="78">
        <f t="shared" si="0"/>
        <v>1883</v>
      </c>
      <c r="D23" s="79">
        <v>24</v>
      </c>
      <c r="E23" s="79">
        <v>0</v>
      </c>
      <c r="F23" s="79">
        <v>0</v>
      </c>
      <c r="G23" s="79">
        <v>546</v>
      </c>
      <c r="H23" s="117">
        <v>1313</v>
      </c>
      <c r="I23" s="79">
        <v>21</v>
      </c>
      <c r="J23" s="144">
        <v>1206.9971219240163</v>
      </c>
      <c r="K23" s="144">
        <v>15.38392508028486</v>
      </c>
      <c r="L23" s="144">
        <v>0</v>
      </c>
      <c r="M23" s="144">
        <v>0</v>
      </c>
      <c r="N23" s="144">
        <v>349.9842955764805</v>
      </c>
      <c r="O23" s="144">
        <v>841.6289012672507</v>
      </c>
      <c r="P23" s="144">
        <v>13.46093444524925</v>
      </c>
      <c r="Q23" s="224"/>
    </row>
    <row r="24" spans="1:17" ht="16.5" customHeight="1">
      <c r="A24" s="104"/>
      <c r="B24" s="104" t="s">
        <v>77</v>
      </c>
      <c r="C24" s="105">
        <f t="shared" si="0"/>
        <v>567</v>
      </c>
      <c r="D24" s="106">
        <v>0</v>
      </c>
      <c r="E24" s="106">
        <v>0</v>
      </c>
      <c r="F24" s="106">
        <v>0</v>
      </c>
      <c r="G24" s="106">
        <v>567</v>
      </c>
      <c r="H24" s="130">
        <v>0</v>
      </c>
      <c r="I24" s="106">
        <v>0</v>
      </c>
      <c r="J24" s="153">
        <v>1792.0353982300887</v>
      </c>
      <c r="K24" s="153">
        <v>0</v>
      </c>
      <c r="L24" s="153">
        <v>0</v>
      </c>
      <c r="M24" s="153">
        <v>0</v>
      </c>
      <c r="N24" s="153">
        <v>1792.0353982300887</v>
      </c>
      <c r="O24" s="153">
        <v>0</v>
      </c>
      <c r="P24" s="153">
        <v>0</v>
      </c>
      <c r="Q24" s="224"/>
    </row>
    <row r="25" spans="1:17" ht="16.5" customHeight="1">
      <c r="A25" s="77" t="s">
        <v>78</v>
      </c>
      <c r="B25" s="77"/>
      <c r="C25" s="78">
        <f t="shared" si="0"/>
        <v>4168</v>
      </c>
      <c r="D25" s="79">
        <v>1326</v>
      </c>
      <c r="E25" s="79">
        <v>0</v>
      </c>
      <c r="F25" s="79">
        <v>100</v>
      </c>
      <c r="G25" s="79">
        <v>904</v>
      </c>
      <c r="H25" s="117">
        <v>1838</v>
      </c>
      <c r="I25" s="100">
        <v>232</v>
      </c>
      <c r="J25" s="144">
        <v>1220.4299028750963</v>
      </c>
      <c r="K25" s="144">
        <v>388.26536737341115</v>
      </c>
      <c r="L25" s="144">
        <v>0</v>
      </c>
      <c r="M25" s="144">
        <v>29.280947765717283</v>
      </c>
      <c r="N25" s="144">
        <v>264.6997678020842</v>
      </c>
      <c r="O25" s="144">
        <v>538.1838199338836</v>
      </c>
      <c r="P25" s="144">
        <v>67.9317988164641</v>
      </c>
      <c r="Q25" s="224"/>
    </row>
    <row r="26" spans="1:16" ht="16.5" customHeight="1">
      <c r="A26" s="77"/>
      <c r="B26" s="77" t="s">
        <v>79</v>
      </c>
      <c r="C26" s="78">
        <f t="shared" si="0"/>
        <v>1253</v>
      </c>
      <c r="D26" s="79">
        <v>0</v>
      </c>
      <c r="E26" s="79">
        <v>0</v>
      </c>
      <c r="F26" s="79">
        <v>0</v>
      </c>
      <c r="G26" s="79">
        <v>262</v>
      </c>
      <c r="H26" s="117">
        <v>991</v>
      </c>
      <c r="I26" s="79">
        <v>175</v>
      </c>
      <c r="J26" s="144">
        <v>552.2865013774104</v>
      </c>
      <c r="K26" s="144">
        <v>0</v>
      </c>
      <c r="L26" s="144">
        <v>0</v>
      </c>
      <c r="M26" s="144">
        <v>0</v>
      </c>
      <c r="N26" s="144">
        <v>115.48209366391184</v>
      </c>
      <c r="O26" s="144">
        <v>436.8044077134987</v>
      </c>
      <c r="P26" s="144">
        <v>77.13498622589532</v>
      </c>
    </row>
    <row r="27" spans="1:16" ht="16.5" customHeight="1">
      <c r="A27" s="84"/>
      <c r="B27" s="84" t="s">
        <v>80</v>
      </c>
      <c r="C27" s="85">
        <f t="shared" si="0"/>
        <v>2915</v>
      </c>
      <c r="D27" s="86">
        <v>1326</v>
      </c>
      <c r="E27" s="86">
        <v>0</v>
      </c>
      <c r="F27" s="86">
        <v>100</v>
      </c>
      <c r="G27" s="86">
        <v>642</v>
      </c>
      <c r="H27" s="120">
        <v>847</v>
      </c>
      <c r="I27" s="86">
        <v>57</v>
      </c>
      <c r="J27" s="145">
        <v>2542.653780398451</v>
      </c>
      <c r="K27" s="145">
        <v>1156.623983810753</v>
      </c>
      <c r="L27" s="145">
        <v>0</v>
      </c>
      <c r="M27" s="145">
        <v>87.22654478210809</v>
      </c>
      <c r="N27" s="145">
        <v>559.994417501134</v>
      </c>
      <c r="O27" s="145">
        <v>738.8088343044556</v>
      </c>
      <c r="P27" s="145">
        <v>49.71913052580162</v>
      </c>
    </row>
    <row r="28" spans="1:16" ht="16.5" customHeight="1">
      <c r="A28" s="88" t="s">
        <v>81</v>
      </c>
      <c r="B28" s="73"/>
      <c r="C28" s="75">
        <f t="shared" si="0"/>
        <v>7516</v>
      </c>
      <c r="D28" s="222">
        <v>1462</v>
      </c>
      <c r="E28" s="222">
        <v>8</v>
      </c>
      <c r="F28" s="222">
        <v>0</v>
      </c>
      <c r="G28" s="222">
        <v>1560</v>
      </c>
      <c r="H28" s="223">
        <v>4486</v>
      </c>
      <c r="I28" s="76">
        <v>562</v>
      </c>
      <c r="J28" s="142">
        <v>1048.862244029328</v>
      </c>
      <c r="K28" s="142">
        <v>204.02296444530037</v>
      </c>
      <c r="L28" s="142">
        <v>1.1164047302068418</v>
      </c>
      <c r="M28" s="142">
        <v>0</v>
      </c>
      <c r="N28" s="142">
        <v>217.6989223903342</v>
      </c>
      <c r="O28" s="142">
        <v>626.0239524634866</v>
      </c>
      <c r="P28" s="142">
        <v>78.42743229703063</v>
      </c>
    </row>
    <row r="29" spans="1:17" ht="16.5" customHeight="1">
      <c r="A29" s="89" t="s">
        <v>82</v>
      </c>
      <c r="B29" s="90" t="s">
        <v>83</v>
      </c>
      <c r="C29" s="91">
        <f t="shared" si="0"/>
        <v>3636</v>
      </c>
      <c r="D29" s="92">
        <v>679</v>
      </c>
      <c r="E29" s="92">
        <v>0</v>
      </c>
      <c r="F29" s="92">
        <v>0</v>
      </c>
      <c r="G29" s="92">
        <v>689</v>
      </c>
      <c r="H29" s="122">
        <v>2268</v>
      </c>
      <c r="I29" s="92">
        <v>248</v>
      </c>
      <c r="J29" s="148">
        <v>1250.1031438237478</v>
      </c>
      <c r="K29" s="148">
        <v>233.44885441593092</v>
      </c>
      <c r="L29" s="148">
        <v>0</v>
      </c>
      <c r="M29" s="148">
        <v>0</v>
      </c>
      <c r="N29" s="148">
        <v>236.88698187419203</v>
      </c>
      <c r="O29" s="148">
        <v>779.767307533625</v>
      </c>
      <c r="P29" s="148">
        <v>85.26556096487609</v>
      </c>
      <c r="Q29" s="224"/>
    </row>
    <row r="30" spans="1:17" ht="16.5" customHeight="1">
      <c r="A30" s="77" t="s">
        <v>84</v>
      </c>
      <c r="B30" s="77"/>
      <c r="C30" s="78">
        <f t="shared" si="0"/>
        <v>3880</v>
      </c>
      <c r="D30" s="79">
        <v>783</v>
      </c>
      <c r="E30" s="79">
        <v>8</v>
      </c>
      <c r="F30" s="79">
        <v>0</v>
      </c>
      <c r="G30" s="79">
        <v>871</v>
      </c>
      <c r="H30" s="117">
        <v>2218</v>
      </c>
      <c r="I30" s="100">
        <v>314</v>
      </c>
      <c r="J30" s="144">
        <v>911.3757545862401</v>
      </c>
      <c r="K30" s="144">
        <v>183.91938552603762</v>
      </c>
      <c r="L30" s="144">
        <v>1.8791252671881238</v>
      </c>
      <c r="M30" s="144">
        <v>0</v>
      </c>
      <c r="N30" s="144">
        <v>204.589763465107</v>
      </c>
      <c r="O30" s="144">
        <v>520.9874803279073</v>
      </c>
      <c r="P30" s="144">
        <v>73.75566673713386</v>
      </c>
      <c r="Q30" s="224"/>
    </row>
    <row r="31" spans="1:17" ht="16.5" customHeight="1">
      <c r="A31" s="77"/>
      <c r="B31" s="77" t="s">
        <v>85</v>
      </c>
      <c r="C31" s="78">
        <f t="shared" si="0"/>
        <v>2844</v>
      </c>
      <c r="D31" s="79">
        <v>425</v>
      </c>
      <c r="E31" s="79">
        <v>8</v>
      </c>
      <c r="F31" s="79">
        <v>0</v>
      </c>
      <c r="G31" s="79">
        <v>770</v>
      </c>
      <c r="H31" s="117">
        <v>1641</v>
      </c>
      <c r="I31" s="79">
        <v>186</v>
      </c>
      <c r="J31" s="144">
        <v>1061.4514714389684</v>
      </c>
      <c r="K31" s="144">
        <v>158.6205609569485</v>
      </c>
      <c r="L31" s="144">
        <v>2.9857987944837365</v>
      </c>
      <c r="M31" s="144">
        <v>0</v>
      </c>
      <c r="N31" s="144">
        <v>287.38313396905966</v>
      </c>
      <c r="O31" s="144">
        <v>612.4619777184765</v>
      </c>
      <c r="P31" s="144">
        <v>69.41982197174687</v>
      </c>
      <c r="Q31" s="224"/>
    </row>
    <row r="32" spans="1:17" ht="16.5" customHeight="1">
      <c r="A32" s="77"/>
      <c r="B32" s="77" t="s">
        <v>86</v>
      </c>
      <c r="C32" s="78">
        <f t="shared" si="0"/>
        <v>489</v>
      </c>
      <c r="D32" s="79">
        <v>0</v>
      </c>
      <c r="E32" s="79">
        <v>0</v>
      </c>
      <c r="F32" s="79">
        <v>0</v>
      </c>
      <c r="G32" s="79">
        <v>51</v>
      </c>
      <c r="H32" s="117">
        <v>438</v>
      </c>
      <c r="I32" s="79">
        <v>109</v>
      </c>
      <c r="J32" s="144">
        <v>524.1550813029916</v>
      </c>
      <c r="K32" s="144">
        <v>0</v>
      </c>
      <c r="L32" s="144">
        <v>0</v>
      </c>
      <c r="M32" s="144">
        <v>0</v>
      </c>
      <c r="N32" s="144">
        <v>54.66648087209115</v>
      </c>
      <c r="O32" s="144">
        <v>469.48860043090053</v>
      </c>
      <c r="P32" s="144">
        <v>116.83620421682227</v>
      </c>
      <c r="Q32" s="224"/>
    </row>
    <row r="33" spans="1:17" ht="16.5" customHeight="1">
      <c r="A33" s="77"/>
      <c r="B33" s="77" t="s">
        <v>87</v>
      </c>
      <c r="C33" s="78">
        <f t="shared" si="0"/>
        <v>458</v>
      </c>
      <c r="D33" s="79">
        <v>358</v>
      </c>
      <c r="E33" s="79">
        <v>0</v>
      </c>
      <c r="F33" s="79">
        <v>0</v>
      </c>
      <c r="G33" s="79">
        <v>50</v>
      </c>
      <c r="H33" s="117">
        <v>50</v>
      </c>
      <c r="I33" s="79">
        <v>0</v>
      </c>
      <c r="J33" s="144">
        <v>1476.8000515912681</v>
      </c>
      <c r="K33" s="144">
        <v>1154.3546254796374</v>
      </c>
      <c r="L33" s="144">
        <v>0</v>
      </c>
      <c r="M33" s="144">
        <v>0</v>
      </c>
      <c r="N33" s="144">
        <v>161.2227130558153</v>
      </c>
      <c r="O33" s="144">
        <v>161.2227130558153</v>
      </c>
      <c r="P33" s="144">
        <v>0</v>
      </c>
      <c r="Q33" s="224"/>
    </row>
    <row r="34" spans="1:17" ht="16.5" customHeight="1">
      <c r="A34" s="84"/>
      <c r="B34" s="84" t="s">
        <v>88</v>
      </c>
      <c r="C34" s="85">
        <f t="shared" si="0"/>
        <v>89</v>
      </c>
      <c r="D34" s="86">
        <v>0</v>
      </c>
      <c r="E34" s="86">
        <v>0</v>
      </c>
      <c r="F34" s="86">
        <v>0</v>
      </c>
      <c r="G34" s="86">
        <v>0</v>
      </c>
      <c r="H34" s="120">
        <v>89</v>
      </c>
      <c r="I34" s="86">
        <v>19</v>
      </c>
      <c r="J34" s="145">
        <v>265.7589059094031</v>
      </c>
      <c r="K34" s="145">
        <v>0</v>
      </c>
      <c r="L34" s="145">
        <v>0</v>
      </c>
      <c r="M34" s="145">
        <v>0</v>
      </c>
      <c r="N34" s="145">
        <v>0</v>
      </c>
      <c r="O34" s="145">
        <v>265.7589059094031</v>
      </c>
      <c r="P34" s="145">
        <v>56.73504732897369</v>
      </c>
      <c r="Q34" s="224"/>
    </row>
    <row r="35" spans="1:17" ht="16.5" customHeight="1">
      <c r="A35" s="88" t="s">
        <v>89</v>
      </c>
      <c r="B35" s="73"/>
      <c r="C35" s="75">
        <f t="shared" si="0"/>
        <v>4432</v>
      </c>
      <c r="D35" s="222">
        <v>847</v>
      </c>
      <c r="E35" s="222">
        <v>6</v>
      </c>
      <c r="F35" s="222">
        <v>50</v>
      </c>
      <c r="G35" s="222">
        <v>974</v>
      </c>
      <c r="H35" s="223">
        <v>2555</v>
      </c>
      <c r="I35" s="76">
        <v>218</v>
      </c>
      <c r="J35" s="142">
        <v>1566.3987672385151</v>
      </c>
      <c r="K35" s="142">
        <v>299.3546380530285</v>
      </c>
      <c r="L35" s="142">
        <v>2.120575948427593</v>
      </c>
      <c r="M35" s="142">
        <v>17.67146623689661</v>
      </c>
      <c r="N35" s="142">
        <v>344.2401622947459</v>
      </c>
      <c r="O35" s="142">
        <v>903.0119247054166</v>
      </c>
      <c r="P35" s="142">
        <v>77.04759279286921</v>
      </c>
      <c r="Q35" s="224"/>
    </row>
    <row r="36" spans="1:17" ht="16.5" customHeight="1">
      <c r="A36" s="101" t="s">
        <v>90</v>
      </c>
      <c r="B36" s="101"/>
      <c r="C36" s="102">
        <f t="shared" si="0"/>
        <v>4432</v>
      </c>
      <c r="D36" s="225">
        <v>847</v>
      </c>
      <c r="E36" s="225">
        <v>6</v>
      </c>
      <c r="F36" s="225">
        <v>50</v>
      </c>
      <c r="G36" s="225">
        <v>974</v>
      </c>
      <c r="H36" s="226">
        <v>2555</v>
      </c>
      <c r="I36" s="103">
        <v>218</v>
      </c>
      <c r="J36" s="152">
        <v>1566.3987672385151</v>
      </c>
      <c r="K36" s="152">
        <v>299.3546380530285</v>
      </c>
      <c r="L36" s="152">
        <v>2.120575948427593</v>
      </c>
      <c r="M36" s="152">
        <v>17.67146623689661</v>
      </c>
      <c r="N36" s="152">
        <v>344.2401622947459</v>
      </c>
      <c r="O36" s="152">
        <v>903.0119247054166</v>
      </c>
      <c r="P36" s="152">
        <v>77.04759279286921</v>
      </c>
      <c r="Q36" s="224"/>
    </row>
    <row r="37" spans="1:16" ht="16.5" customHeight="1">
      <c r="A37" s="77"/>
      <c r="B37" s="77" t="s">
        <v>91</v>
      </c>
      <c r="C37" s="78">
        <f t="shared" si="0"/>
        <v>430</v>
      </c>
      <c r="D37" s="79">
        <v>0</v>
      </c>
      <c r="E37" s="79">
        <v>0</v>
      </c>
      <c r="F37" s="79">
        <v>0</v>
      </c>
      <c r="G37" s="79">
        <v>0</v>
      </c>
      <c r="H37" s="117">
        <v>430</v>
      </c>
      <c r="I37" s="79">
        <v>49</v>
      </c>
      <c r="J37" s="144">
        <v>1013.6727958510138</v>
      </c>
      <c r="K37" s="144">
        <v>0</v>
      </c>
      <c r="L37" s="144">
        <v>0</v>
      </c>
      <c r="M37" s="144">
        <v>0</v>
      </c>
      <c r="N37" s="144">
        <v>0</v>
      </c>
      <c r="O37" s="144">
        <v>1013.6727958510138</v>
      </c>
      <c r="P37" s="144">
        <v>115.51155115511551</v>
      </c>
    </row>
    <row r="38" spans="1:16" ht="16.5" customHeight="1">
      <c r="A38" s="77"/>
      <c r="B38" s="77" t="s">
        <v>92</v>
      </c>
      <c r="C38" s="78">
        <f t="shared" si="0"/>
        <v>1779</v>
      </c>
      <c r="D38" s="79">
        <v>445</v>
      </c>
      <c r="E38" s="79">
        <v>0</v>
      </c>
      <c r="F38" s="79">
        <v>0</v>
      </c>
      <c r="G38" s="79">
        <v>574</v>
      </c>
      <c r="H38" s="117">
        <v>760</v>
      </c>
      <c r="I38" s="79">
        <v>28</v>
      </c>
      <c r="J38" s="144">
        <v>2212.796656550077</v>
      </c>
      <c r="K38" s="144">
        <v>553.5101248818349</v>
      </c>
      <c r="L38" s="144">
        <v>0</v>
      </c>
      <c r="M38" s="144">
        <v>0</v>
      </c>
      <c r="N38" s="144">
        <v>713.9658689487039</v>
      </c>
      <c r="O38" s="144">
        <v>945.3206627195383</v>
      </c>
      <c r="P38" s="144">
        <v>34.827603363351415</v>
      </c>
    </row>
    <row r="39" spans="1:16" ht="16.5" customHeight="1">
      <c r="A39" s="77"/>
      <c r="B39" s="77" t="s">
        <v>93</v>
      </c>
      <c r="C39" s="78">
        <f t="shared" si="0"/>
        <v>870</v>
      </c>
      <c r="D39" s="79">
        <v>0</v>
      </c>
      <c r="E39" s="79">
        <v>0</v>
      </c>
      <c r="F39" s="79">
        <v>50</v>
      </c>
      <c r="G39" s="79">
        <v>280</v>
      </c>
      <c r="H39" s="117">
        <v>540</v>
      </c>
      <c r="I39" s="79">
        <v>87</v>
      </c>
      <c r="J39" s="144">
        <v>1748.1112361356695</v>
      </c>
      <c r="K39" s="144">
        <v>0</v>
      </c>
      <c r="L39" s="144">
        <v>0</v>
      </c>
      <c r="M39" s="144">
        <v>100.46616299630284</v>
      </c>
      <c r="N39" s="144">
        <v>562.610512779296</v>
      </c>
      <c r="O39" s="144">
        <v>1085.0345603600706</v>
      </c>
      <c r="P39" s="144">
        <v>174.81112361356696</v>
      </c>
    </row>
    <row r="40" spans="1:16" ht="16.5" customHeight="1">
      <c r="A40" s="77"/>
      <c r="B40" s="77" t="s">
        <v>94</v>
      </c>
      <c r="C40" s="78">
        <f t="shared" si="0"/>
        <v>514</v>
      </c>
      <c r="D40" s="79">
        <v>0</v>
      </c>
      <c r="E40" s="79">
        <v>6</v>
      </c>
      <c r="F40" s="79">
        <v>0</v>
      </c>
      <c r="G40" s="79">
        <v>120</v>
      </c>
      <c r="H40" s="117">
        <v>388</v>
      </c>
      <c r="I40" s="79">
        <v>19</v>
      </c>
      <c r="J40" s="144">
        <v>1083.0400977686002</v>
      </c>
      <c r="K40" s="144">
        <v>0</v>
      </c>
      <c r="L40" s="144">
        <v>12.642491413641249</v>
      </c>
      <c r="M40" s="144">
        <v>0</v>
      </c>
      <c r="N40" s="144">
        <v>252.84982827282496</v>
      </c>
      <c r="O40" s="144">
        <v>817.5477780821341</v>
      </c>
      <c r="P40" s="144">
        <v>40.034556143197285</v>
      </c>
    </row>
    <row r="41" spans="1:16" ht="16.5" customHeight="1">
      <c r="A41" s="77"/>
      <c r="B41" s="77" t="s">
        <v>95</v>
      </c>
      <c r="C41" s="78">
        <f t="shared" si="0"/>
        <v>669</v>
      </c>
      <c r="D41" s="79">
        <v>402</v>
      </c>
      <c r="E41" s="79">
        <v>0</v>
      </c>
      <c r="F41" s="79">
        <v>0</v>
      </c>
      <c r="G41" s="79">
        <v>0</v>
      </c>
      <c r="H41" s="117">
        <v>267</v>
      </c>
      <c r="I41" s="79">
        <v>35</v>
      </c>
      <c r="J41" s="144">
        <v>1665.4219566840927</v>
      </c>
      <c r="K41" s="144">
        <v>1000.7468259895444</v>
      </c>
      <c r="L41" s="144">
        <v>0</v>
      </c>
      <c r="M41" s="144">
        <v>0</v>
      </c>
      <c r="N41" s="144">
        <v>0</v>
      </c>
      <c r="O41" s="144">
        <v>664.6751306945481</v>
      </c>
      <c r="P41" s="144">
        <v>87.12969878018421</v>
      </c>
    </row>
    <row r="42" spans="1:16" ht="16.5" customHeight="1">
      <c r="A42" s="77"/>
      <c r="B42" s="77" t="s">
        <v>96</v>
      </c>
      <c r="C42" s="85">
        <f t="shared" si="0"/>
        <v>170</v>
      </c>
      <c r="D42" s="86">
        <v>0</v>
      </c>
      <c r="E42" s="86">
        <v>0</v>
      </c>
      <c r="F42" s="86">
        <v>0</v>
      </c>
      <c r="G42" s="86">
        <v>0</v>
      </c>
      <c r="H42" s="120">
        <v>170</v>
      </c>
      <c r="I42" s="86">
        <v>0</v>
      </c>
      <c r="J42" s="145">
        <v>747.9431563201197</v>
      </c>
      <c r="K42" s="145">
        <v>0</v>
      </c>
      <c r="L42" s="145">
        <v>0</v>
      </c>
      <c r="M42" s="145">
        <v>0</v>
      </c>
      <c r="N42" s="145">
        <v>0</v>
      </c>
      <c r="O42" s="145">
        <v>747.9431563201197</v>
      </c>
      <c r="P42" s="144">
        <v>0</v>
      </c>
    </row>
    <row r="43" spans="1:17" ht="16.5" customHeight="1">
      <c r="A43" s="88" t="s">
        <v>97</v>
      </c>
      <c r="B43" s="73"/>
      <c r="C43" s="75">
        <f t="shared" si="0"/>
        <v>6584</v>
      </c>
      <c r="D43" s="222">
        <v>1311</v>
      </c>
      <c r="E43" s="222">
        <v>6</v>
      </c>
      <c r="F43" s="222">
        <v>0</v>
      </c>
      <c r="G43" s="222">
        <v>1302</v>
      </c>
      <c r="H43" s="223">
        <v>3965</v>
      </c>
      <c r="I43" s="76">
        <v>495</v>
      </c>
      <c r="J43" s="142">
        <v>1132.3571396631135</v>
      </c>
      <c r="K43" s="142">
        <v>225.4739079736242</v>
      </c>
      <c r="L43" s="142">
        <v>1.031917198963955</v>
      </c>
      <c r="M43" s="142">
        <v>0</v>
      </c>
      <c r="N43" s="142">
        <v>223.92603217517825</v>
      </c>
      <c r="O43" s="142">
        <v>681.9252823153471</v>
      </c>
      <c r="P43" s="142">
        <v>85.1331689145263</v>
      </c>
      <c r="Q43" s="224"/>
    </row>
    <row r="44" spans="1:17" ht="16.5" customHeight="1">
      <c r="A44" s="89" t="s">
        <v>98</v>
      </c>
      <c r="B44" s="90" t="s">
        <v>99</v>
      </c>
      <c r="C44" s="91">
        <f t="shared" si="0"/>
        <v>6027</v>
      </c>
      <c r="D44" s="92">
        <v>982</v>
      </c>
      <c r="E44" s="92">
        <v>6</v>
      </c>
      <c r="F44" s="92">
        <v>0</v>
      </c>
      <c r="G44" s="92">
        <v>1229</v>
      </c>
      <c r="H44" s="122">
        <v>3810</v>
      </c>
      <c r="I44" s="92">
        <v>441</v>
      </c>
      <c r="J44" s="148">
        <v>1123.6646344873873</v>
      </c>
      <c r="K44" s="148">
        <v>183.08257359658444</v>
      </c>
      <c r="L44" s="148">
        <v>1.1186307959058113</v>
      </c>
      <c r="M44" s="148">
        <v>0</v>
      </c>
      <c r="N44" s="148">
        <v>229.13287469470703</v>
      </c>
      <c r="O44" s="148">
        <v>710.3305554001902</v>
      </c>
      <c r="P44" s="148">
        <v>82.21936349907713</v>
      </c>
      <c r="Q44" s="224"/>
    </row>
    <row r="45" spans="1:17" ht="16.5" customHeight="1">
      <c r="A45" s="77" t="s">
        <v>100</v>
      </c>
      <c r="B45" s="77"/>
      <c r="C45" s="78">
        <f t="shared" si="0"/>
        <v>557</v>
      </c>
      <c r="D45" s="79">
        <v>329</v>
      </c>
      <c r="E45" s="79">
        <v>0</v>
      </c>
      <c r="F45" s="79">
        <v>0</v>
      </c>
      <c r="G45" s="79">
        <v>73</v>
      </c>
      <c r="H45" s="117">
        <v>155</v>
      </c>
      <c r="I45" s="100">
        <v>54</v>
      </c>
      <c r="J45" s="144">
        <v>1235.8004969826056</v>
      </c>
      <c r="K45" s="144">
        <v>729.9432019879305</v>
      </c>
      <c r="L45" s="144">
        <v>0</v>
      </c>
      <c r="M45" s="144">
        <v>0</v>
      </c>
      <c r="N45" s="144">
        <v>161.96308129215478</v>
      </c>
      <c r="O45" s="144">
        <v>343.8942137025204</v>
      </c>
      <c r="P45" s="144">
        <v>119.80830670926517</v>
      </c>
      <c r="Q45" s="224"/>
    </row>
    <row r="46" spans="1:17" ht="16.5" customHeight="1">
      <c r="A46" s="77"/>
      <c r="B46" s="77" t="s">
        <v>101</v>
      </c>
      <c r="C46" s="78">
        <f t="shared" si="0"/>
        <v>0</v>
      </c>
      <c r="D46" s="79">
        <v>0</v>
      </c>
      <c r="E46" s="79">
        <v>0</v>
      </c>
      <c r="F46" s="79">
        <v>0</v>
      </c>
      <c r="G46" s="79">
        <v>0</v>
      </c>
      <c r="H46" s="117">
        <v>0</v>
      </c>
      <c r="I46" s="79">
        <v>0</v>
      </c>
      <c r="J46" s="144">
        <v>0</v>
      </c>
      <c r="K46" s="144">
        <v>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224"/>
    </row>
    <row r="47" spans="1:17" ht="16.5" customHeight="1">
      <c r="A47" s="77"/>
      <c r="B47" s="77" t="s">
        <v>102</v>
      </c>
      <c r="C47" s="78">
        <f t="shared" si="0"/>
        <v>402</v>
      </c>
      <c r="D47" s="79">
        <v>329</v>
      </c>
      <c r="E47" s="79">
        <v>0</v>
      </c>
      <c r="F47" s="79">
        <v>0</v>
      </c>
      <c r="G47" s="79">
        <v>73</v>
      </c>
      <c r="H47" s="117">
        <v>0</v>
      </c>
      <c r="I47" s="79">
        <v>54</v>
      </c>
      <c r="J47" s="144">
        <v>2024.9848881724763</v>
      </c>
      <c r="K47" s="144">
        <v>1657.2637517630465</v>
      </c>
      <c r="L47" s="144">
        <v>0</v>
      </c>
      <c r="M47" s="144">
        <v>0</v>
      </c>
      <c r="N47" s="144">
        <v>367.7211364094298</v>
      </c>
      <c r="O47" s="144">
        <v>0</v>
      </c>
      <c r="P47" s="144">
        <v>272.01289542615353</v>
      </c>
      <c r="Q47" s="224"/>
    </row>
    <row r="48" spans="1:17" ht="16.5" customHeight="1">
      <c r="A48" s="84"/>
      <c r="B48" s="84" t="s">
        <v>103</v>
      </c>
      <c r="C48" s="85">
        <f t="shared" si="0"/>
        <v>155</v>
      </c>
      <c r="D48" s="86">
        <v>0</v>
      </c>
      <c r="E48" s="86">
        <v>0</v>
      </c>
      <c r="F48" s="86">
        <v>0</v>
      </c>
      <c r="G48" s="86">
        <v>0</v>
      </c>
      <c r="H48" s="120">
        <v>155</v>
      </c>
      <c r="I48" s="86">
        <v>0</v>
      </c>
      <c r="J48" s="145">
        <v>1277.7182425191659</v>
      </c>
      <c r="K48" s="145">
        <v>0</v>
      </c>
      <c r="L48" s="145">
        <v>0</v>
      </c>
      <c r="M48" s="145">
        <v>0</v>
      </c>
      <c r="N48" s="145">
        <v>0</v>
      </c>
      <c r="O48" s="145">
        <v>1277.7182425191659</v>
      </c>
      <c r="P48" s="145">
        <v>0</v>
      </c>
      <c r="Q48" s="224"/>
    </row>
    <row r="49" spans="1:17" ht="16.5" customHeight="1">
      <c r="A49" s="88" t="s">
        <v>104</v>
      </c>
      <c r="B49" s="73"/>
      <c r="C49" s="75">
        <f t="shared" si="0"/>
        <v>3687</v>
      </c>
      <c r="D49" s="222">
        <v>918</v>
      </c>
      <c r="E49" s="222">
        <v>4</v>
      </c>
      <c r="F49" s="222">
        <v>0</v>
      </c>
      <c r="G49" s="222">
        <v>681</v>
      </c>
      <c r="H49" s="223">
        <v>2084</v>
      </c>
      <c r="I49" s="76">
        <v>280</v>
      </c>
      <c r="J49" s="142">
        <v>1363.3388675449917</v>
      </c>
      <c r="K49" s="142">
        <v>339.4480825620565</v>
      </c>
      <c r="L49" s="142">
        <v>1.4790766124708346</v>
      </c>
      <c r="M49" s="142">
        <v>0</v>
      </c>
      <c r="N49" s="142">
        <v>251.81279327315957</v>
      </c>
      <c r="O49" s="142">
        <v>770.5989150973047</v>
      </c>
      <c r="P49" s="142">
        <v>103.53536287295842</v>
      </c>
      <c r="Q49" s="224"/>
    </row>
    <row r="50" spans="1:17" ht="16.5" customHeight="1">
      <c r="A50" s="101" t="s">
        <v>105</v>
      </c>
      <c r="B50" s="101"/>
      <c r="C50" s="102">
        <f t="shared" si="0"/>
        <v>1838</v>
      </c>
      <c r="D50" s="225">
        <v>360</v>
      </c>
      <c r="E50" s="225">
        <v>0</v>
      </c>
      <c r="F50" s="225">
        <v>0</v>
      </c>
      <c r="G50" s="225">
        <v>431</v>
      </c>
      <c r="H50" s="226">
        <v>1047</v>
      </c>
      <c r="I50" s="103">
        <v>108</v>
      </c>
      <c r="J50" s="152">
        <v>1062.1760160886727</v>
      </c>
      <c r="K50" s="152">
        <v>208.04318051791194</v>
      </c>
      <c r="L50" s="152">
        <v>0</v>
      </c>
      <c r="M50" s="152">
        <v>0</v>
      </c>
      <c r="N50" s="152">
        <v>249.07391889783347</v>
      </c>
      <c r="O50" s="152">
        <v>605.0589166729272</v>
      </c>
      <c r="P50" s="152">
        <v>62.41295415537358</v>
      </c>
      <c r="Q50" s="224"/>
    </row>
    <row r="51" spans="1:17" ht="16.5" customHeight="1">
      <c r="A51" s="77"/>
      <c r="B51" s="77" t="s">
        <v>106</v>
      </c>
      <c r="C51" s="78">
        <f>SUM(D51:H51)</f>
        <v>205</v>
      </c>
      <c r="D51" s="79">
        <v>0</v>
      </c>
      <c r="E51" s="79">
        <v>0</v>
      </c>
      <c r="F51" s="79">
        <v>0</v>
      </c>
      <c r="G51" s="79">
        <v>0</v>
      </c>
      <c r="H51" s="117">
        <v>205</v>
      </c>
      <c r="I51" s="79">
        <v>22</v>
      </c>
      <c r="J51" s="144">
        <v>507.8908901716919</v>
      </c>
      <c r="K51" s="144">
        <v>0</v>
      </c>
      <c r="L51" s="144">
        <v>0</v>
      </c>
      <c r="M51" s="144">
        <v>0</v>
      </c>
      <c r="N51" s="144">
        <v>0</v>
      </c>
      <c r="O51" s="144">
        <v>507.8908901716919</v>
      </c>
      <c r="P51" s="144">
        <v>54.50536382330352</v>
      </c>
      <c r="Q51" s="224"/>
    </row>
    <row r="52" spans="1:17" ht="16.5" customHeight="1">
      <c r="A52" s="77"/>
      <c r="B52" s="77" t="s">
        <v>107</v>
      </c>
      <c r="C52" s="78">
        <f t="shared" si="0"/>
        <v>1139</v>
      </c>
      <c r="D52" s="79">
        <v>360</v>
      </c>
      <c r="E52" s="79">
        <v>0</v>
      </c>
      <c r="F52" s="79">
        <v>0</v>
      </c>
      <c r="G52" s="79">
        <v>172</v>
      </c>
      <c r="H52" s="117">
        <v>607</v>
      </c>
      <c r="I52" s="79">
        <v>38</v>
      </c>
      <c r="J52" s="144">
        <v>1423.6076392360765</v>
      </c>
      <c r="K52" s="144">
        <v>449.95500449955</v>
      </c>
      <c r="L52" s="144">
        <v>0</v>
      </c>
      <c r="M52" s="144">
        <v>0</v>
      </c>
      <c r="N52" s="144">
        <v>214.97850214978504</v>
      </c>
      <c r="O52" s="144">
        <v>758.6741325867413</v>
      </c>
      <c r="P52" s="144">
        <v>47.495250474952506</v>
      </c>
      <c r="Q52" s="224"/>
    </row>
    <row r="53" spans="1:17" ht="16.5" customHeight="1">
      <c r="A53" s="77"/>
      <c r="B53" s="77" t="s">
        <v>108</v>
      </c>
      <c r="C53" s="78">
        <f t="shared" si="0"/>
        <v>132</v>
      </c>
      <c r="D53" s="79">
        <v>0</v>
      </c>
      <c r="E53" s="79">
        <v>0</v>
      </c>
      <c r="F53" s="79">
        <v>0</v>
      </c>
      <c r="G53" s="79">
        <v>91</v>
      </c>
      <c r="H53" s="117">
        <v>41</v>
      </c>
      <c r="I53" s="79">
        <v>48</v>
      </c>
      <c r="J53" s="144">
        <v>392.4833491912465</v>
      </c>
      <c r="K53" s="144">
        <v>0</v>
      </c>
      <c r="L53" s="144">
        <v>0</v>
      </c>
      <c r="M53" s="144">
        <v>0</v>
      </c>
      <c r="N53" s="144">
        <v>270.5756422454805</v>
      </c>
      <c r="O53" s="144">
        <v>121.90770694576592</v>
      </c>
      <c r="P53" s="144">
        <v>142.72121788772597</v>
      </c>
      <c r="Q53" s="224"/>
    </row>
    <row r="54" spans="1:17" ht="16.5" customHeight="1">
      <c r="A54" s="104"/>
      <c r="B54" s="104" t="s">
        <v>109</v>
      </c>
      <c r="C54" s="105">
        <f t="shared" si="0"/>
        <v>362</v>
      </c>
      <c r="D54" s="106">
        <v>0</v>
      </c>
      <c r="E54" s="106">
        <v>0</v>
      </c>
      <c r="F54" s="106">
        <v>0</v>
      </c>
      <c r="G54" s="106">
        <v>168</v>
      </c>
      <c r="H54" s="130">
        <v>194</v>
      </c>
      <c r="I54" s="106">
        <v>0</v>
      </c>
      <c r="J54" s="153">
        <v>1901.4602374198969</v>
      </c>
      <c r="K54" s="153">
        <v>0</v>
      </c>
      <c r="L54" s="153">
        <v>0</v>
      </c>
      <c r="M54" s="153">
        <v>0</v>
      </c>
      <c r="N54" s="153">
        <v>882.445635045698</v>
      </c>
      <c r="O54" s="153">
        <v>1019.014602374199</v>
      </c>
      <c r="P54" s="153">
        <v>0</v>
      </c>
      <c r="Q54" s="224"/>
    </row>
    <row r="55" spans="1:17" ht="16.5" customHeight="1">
      <c r="A55" s="77" t="s">
        <v>110</v>
      </c>
      <c r="B55" s="77"/>
      <c r="C55" s="78">
        <f t="shared" si="0"/>
        <v>1849</v>
      </c>
      <c r="D55" s="79">
        <v>558</v>
      </c>
      <c r="E55" s="79">
        <v>4</v>
      </c>
      <c r="F55" s="79">
        <v>0</v>
      </c>
      <c r="G55" s="79">
        <v>250</v>
      </c>
      <c r="H55" s="117">
        <v>1037</v>
      </c>
      <c r="I55" s="100">
        <v>172</v>
      </c>
      <c r="J55" s="144">
        <v>1898.3962709706564</v>
      </c>
      <c r="K55" s="144">
        <v>572.9070412123452</v>
      </c>
      <c r="L55" s="144">
        <v>4.106860510482761</v>
      </c>
      <c r="M55" s="144">
        <v>0</v>
      </c>
      <c r="N55" s="144">
        <v>256.67878190517257</v>
      </c>
      <c r="O55" s="144">
        <v>1064.703587342656</v>
      </c>
      <c r="P55" s="144">
        <v>176.59500195075876</v>
      </c>
      <c r="Q55" s="224"/>
    </row>
    <row r="56" spans="1:17" ht="16.5" customHeight="1">
      <c r="A56" s="77"/>
      <c r="B56" s="77" t="s">
        <v>111</v>
      </c>
      <c r="C56" s="78">
        <f t="shared" si="0"/>
        <v>745</v>
      </c>
      <c r="D56" s="79">
        <v>311</v>
      </c>
      <c r="E56" s="79">
        <v>0</v>
      </c>
      <c r="F56" s="79">
        <v>0</v>
      </c>
      <c r="G56" s="79">
        <v>78</v>
      </c>
      <c r="H56" s="117">
        <v>356</v>
      </c>
      <c r="I56" s="79">
        <v>40</v>
      </c>
      <c r="J56" s="144">
        <v>2413.2681157072984</v>
      </c>
      <c r="K56" s="144">
        <v>1007.4179650804963</v>
      </c>
      <c r="L56" s="144">
        <v>0</v>
      </c>
      <c r="M56" s="144">
        <v>0</v>
      </c>
      <c r="N56" s="144">
        <v>252.66431278546207</v>
      </c>
      <c r="O56" s="144">
        <v>1153.1858378413397</v>
      </c>
      <c r="P56" s="144">
        <v>129.57144245408313</v>
      </c>
      <c r="Q56" s="224"/>
    </row>
    <row r="57" spans="1:17" ht="16.5" customHeight="1">
      <c r="A57" s="77"/>
      <c r="B57" s="77" t="s">
        <v>112</v>
      </c>
      <c r="C57" s="78">
        <f t="shared" si="0"/>
        <v>1074</v>
      </c>
      <c r="D57" s="79">
        <v>247</v>
      </c>
      <c r="E57" s="79">
        <v>4</v>
      </c>
      <c r="F57" s="79">
        <v>0</v>
      </c>
      <c r="G57" s="79">
        <v>142</v>
      </c>
      <c r="H57" s="117">
        <v>681</v>
      </c>
      <c r="I57" s="79">
        <v>113</v>
      </c>
      <c r="J57" s="144">
        <v>2139.9111359062745</v>
      </c>
      <c r="K57" s="144">
        <v>492.13971188905936</v>
      </c>
      <c r="L57" s="144">
        <v>7.9698738767459</v>
      </c>
      <c r="M57" s="144">
        <v>0</v>
      </c>
      <c r="N57" s="144">
        <v>282.93052262447947</v>
      </c>
      <c r="O57" s="144">
        <v>1356.8710275159897</v>
      </c>
      <c r="P57" s="144">
        <v>225.1489370180717</v>
      </c>
      <c r="Q57" s="224"/>
    </row>
    <row r="58" spans="1:16" ht="16.5" customHeight="1">
      <c r="A58" s="84"/>
      <c r="B58" s="84" t="s">
        <v>113</v>
      </c>
      <c r="C58" s="85">
        <f t="shared" si="0"/>
        <v>30</v>
      </c>
      <c r="D58" s="86">
        <v>0</v>
      </c>
      <c r="E58" s="86">
        <v>0</v>
      </c>
      <c r="F58" s="86">
        <v>0</v>
      </c>
      <c r="G58" s="86">
        <v>30</v>
      </c>
      <c r="H58" s="120">
        <v>0</v>
      </c>
      <c r="I58" s="86">
        <v>19</v>
      </c>
      <c r="J58" s="145">
        <v>183.6210062431142</v>
      </c>
      <c r="K58" s="145">
        <v>0</v>
      </c>
      <c r="L58" s="145">
        <v>0</v>
      </c>
      <c r="M58" s="145">
        <v>0</v>
      </c>
      <c r="N58" s="145">
        <v>183.6210062431142</v>
      </c>
      <c r="O58" s="145">
        <v>0</v>
      </c>
      <c r="P58" s="145">
        <v>116.29330395397234</v>
      </c>
    </row>
    <row r="59" spans="1:17" ht="16.5" customHeight="1">
      <c r="A59" s="88" t="s">
        <v>114</v>
      </c>
      <c r="B59" s="73"/>
      <c r="C59" s="75">
        <f t="shared" si="0"/>
        <v>2181</v>
      </c>
      <c r="D59" s="222">
        <v>602</v>
      </c>
      <c r="E59" s="222">
        <v>4</v>
      </c>
      <c r="F59" s="222">
        <v>7</v>
      </c>
      <c r="G59" s="222">
        <v>297</v>
      </c>
      <c r="H59" s="223">
        <v>1271</v>
      </c>
      <c r="I59" s="76">
        <v>76</v>
      </c>
      <c r="J59" s="142">
        <v>1221.8898114222327</v>
      </c>
      <c r="K59" s="142">
        <v>337.2662386410748</v>
      </c>
      <c r="L59" s="142">
        <v>2.240971685322756</v>
      </c>
      <c r="M59" s="142">
        <v>3.921700449314823</v>
      </c>
      <c r="N59" s="142">
        <v>166.39214763521463</v>
      </c>
      <c r="O59" s="142">
        <v>712.0687530113057</v>
      </c>
      <c r="P59" s="142">
        <v>42.57846202113236</v>
      </c>
      <c r="Q59" s="224"/>
    </row>
    <row r="60" spans="1:17" ht="16.5" customHeight="1">
      <c r="A60" s="101" t="s">
        <v>115</v>
      </c>
      <c r="B60" s="101"/>
      <c r="C60" s="102">
        <f t="shared" si="0"/>
        <v>1035</v>
      </c>
      <c r="D60" s="225">
        <v>65</v>
      </c>
      <c r="E60" s="225">
        <v>4</v>
      </c>
      <c r="F60" s="225">
        <v>0</v>
      </c>
      <c r="G60" s="225">
        <v>206</v>
      </c>
      <c r="H60" s="226">
        <v>760</v>
      </c>
      <c r="I60" s="103">
        <v>57</v>
      </c>
      <c r="J60" s="152">
        <v>862.8595248020008</v>
      </c>
      <c r="K60" s="152">
        <v>54.18924551896623</v>
      </c>
      <c r="L60" s="152">
        <v>3.3347228011671532</v>
      </c>
      <c r="M60" s="152">
        <v>0</v>
      </c>
      <c r="N60" s="152">
        <v>171.73822426010838</v>
      </c>
      <c r="O60" s="152">
        <v>633.5973322217591</v>
      </c>
      <c r="P60" s="152">
        <v>47.51979991663193</v>
      </c>
      <c r="Q60" s="224"/>
    </row>
    <row r="61" spans="1:17" ht="16.5" customHeight="1">
      <c r="A61" s="77"/>
      <c r="B61" s="77" t="s">
        <v>116</v>
      </c>
      <c r="C61" s="78">
        <f t="shared" si="0"/>
        <v>655</v>
      </c>
      <c r="D61" s="79">
        <v>65</v>
      </c>
      <c r="E61" s="79">
        <v>4</v>
      </c>
      <c r="F61" s="79">
        <v>0</v>
      </c>
      <c r="G61" s="79">
        <v>36</v>
      </c>
      <c r="H61" s="117">
        <v>550</v>
      </c>
      <c r="I61" s="79">
        <v>38</v>
      </c>
      <c r="J61" s="144">
        <v>771.7140298788822</v>
      </c>
      <c r="K61" s="144">
        <v>76.58230830859137</v>
      </c>
      <c r="L61" s="144">
        <v>4.712757434374853</v>
      </c>
      <c r="M61" s="144">
        <v>0</v>
      </c>
      <c r="N61" s="144">
        <v>42.41481690937368</v>
      </c>
      <c r="O61" s="144">
        <v>648.0041472265423</v>
      </c>
      <c r="P61" s="144">
        <v>44.7711956265611</v>
      </c>
      <c r="Q61" s="224"/>
    </row>
    <row r="62" spans="1:16" ht="16.5" customHeight="1">
      <c r="A62" s="77"/>
      <c r="B62" s="77" t="s">
        <v>117</v>
      </c>
      <c r="C62" s="78">
        <f>SUM(D62:H62)</f>
        <v>100</v>
      </c>
      <c r="D62" s="79">
        <v>0</v>
      </c>
      <c r="E62" s="79">
        <v>0</v>
      </c>
      <c r="F62" s="79">
        <v>0</v>
      </c>
      <c r="G62" s="79">
        <v>0</v>
      </c>
      <c r="H62" s="117">
        <v>100</v>
      </c>
      <c r="I62" s="79">
        <v>19</v>
      </c>
      <c r="J62" s="144">
        <v>517.0096163788646</v>
      </c>
      <c r="K62" s="144">
        <v>0</v>
      </c>
      <c r="L62" s="144">
        <v>0</v>
      </c>
      <c r="M62" s="144">
        <v>0</v>
      </c>
      <c r="N62" s="144">
        <v>0</v>
      </c>
      <c r="O62" s="144">
        <v>517.0096163788646</v>
      </c>
      <c r="P62" s="144">
        <v>98.23182711198427</v>
      </c>
    </row>
    <row r="63" spans="1:16" ht="16.5" customHeight="1">
      <c r="A63" s="104"/>
      <c r="B63" s="104" t="s">
        <v>118</v>
      </c>
      <c r="C63" s="105">
        <f t="shared" si="0"/>
        <v>280</v>
      </c>
      <c r="D63" s="106">
        <v>0</v>
      </c>
      <c r="E63" s="106">
        <v>0</v>
      </c>
      <c r="F63" s="106">
        <v>0</v>
      </c>
      <c r="G63" s="106">
        <v>170</v>
      </c>
      <c r="H63" s="130">
        <v>110</v>
      </c>
      <c r="I63" s="106">
        <v>0</v>
      </c>
      <c r="J63" s="153">
        <v>1779.8118484617341</v>
      </c>
      <c r="K63" s="153">
        <v>0</v>
      </c>
      <c r="L63" s="153">
        <v>0</v>
      </c>
      <c r="M63" s="153">
        <v>0</v>
      </c>
      <c r="N63" s="153">
        <v>1080.600050851767</v>
      </c>
      <c r="O63" s="153">
        <v>699.211797609967</v>
      </c>
      <c r="P63" s="153">
        <v>0</v>
      </c>
    </row>
    <row r="64" spans="1:16" ht="16.5" customHeight="1">
      <c r="A64" s="77" t="s">
        <v>119</v>
      </c>
      <c r="B64" s="77"/>
      <c r="C64" s="78">
        <f t="shared" si="0"/>
        <v>1146</v>
      </c>
      <c r="D64" s="79">
        <v>537</v>
      </c>
      <c r="E64" s="79">
        <v>0</v>
      </c>
      <c r="F64" s="79">
        <v>7</v>
      </c>
      <c r="G64" s="79">
        <v>91</v>
      </c>
      <c r="H64" s="117">
        <v>511</v>
      </c>
      <c r="I64" s="100">
        <v>19</v>
      </c>
      <c r="J64" s="144">
        <v>1957.5020497403661</v>
      </c>
      <c r="K64" s="144">
        <v>917.2588138835747</v>
      </c>
      <c r="L64" s="144">
        <v>0</v>
      </c>
      <c r="M64" s="144">
        <v>11.956818802951627</v>
      </c>
      <c r="N64" s="144">
        <v>155.43864443837114</v>
      </c>
      <c r="O64" s="144">
        <v>872.8477726154687</v>
      </c>
      <c r="P64" s="144">
        <v>32.454222465154416</v>
      </c>
    </row>
    <row r="65" spans="1:16" ht="16.5" customHeight="1">
      <c r="A65" s="77"/>
      <c r="B65" s="77" t="s">
        <v>120</v>
      </c>
      <c r="C65" s="78">
        <f t="shared" si="0"/>
        <v>707</v>
      </c>
      <c r="D65" s="79">
        <v>287</v>
      </c>
      <c r="E65" s="79">
        <v>0</v>
      </c>
      <c r="F65" s="79">
        <v>7</v>
      </c>
      <c r="G65" s="79">
        <v>55</v>
      </c>
      <c r="H65" s="117">
        <v>358</v>
      </c>
      <c r="I65" s="79">
        <v>19</v>
      </c>
      <c r="J65" s="144">
        <v>2713.698998195985</v>
      </c>
      <c r="K65" s="144">
        <v>1101.600583426093</v>
      </c>
      <c r="L65" s="144">
        <v>0</v>
      </c>
      <c r="M65" s="144">
        <v>26.868306912831535</v>
      </c>
      <c r="N65" s="144">
        <v>211.10812574367637</v>
      </c>
      <c r="O65" s="144">
        <v>1374.1219821133843</v>
      </c>
      <c r="P65" s="144">
        <v>72.92826162054274</v>
      </c>
    </row>
    <row r="66" spans="1:16" ht="16.5" customHeight="1">
      <c r="A66" s="84"/>
      <c r="B66" s="84" t="s">
        <v>121</v>
      </c>
      <c r="C66" s="85">
        <f t="shared" si="0"/>
        <v>439</v>
      </c>
      <c r="D66" s="86">
        <v>250</v>
      </c>
      <c r="E66" s="86">
        <v>0</v>
      </c>
      <c r="F66" s="86">
        <v>0</v>
      </c>
      <c r="G66" s="86">
        <v>36</v>
      </c>
      <c r="H66" s="120">
        <v>153</v>
      </c>
      <c r="I66" s="86">
        <v>0</v>
      </c>
      <c r="J66" s="145">
        <v>1351.1433935551383</v>
      </c>
      <c r="K66" s="145">
        <v>769.4438459881197</v>
      </c>
      <c r="L66" s="145">
        <v>0</v>
      </c>
      <c r="M66" s="145">
        <v>0</v>
      </c>
      <c r="N66" s="145">
        <v>110.79991382228924</v>
      </c>
      <c r="O66" s="145">
        <v>470.89963374472933</v>
      </c>
      <c r="P66" s="145">
        <v>0</v>
      </c>
    </row>
    <row r="67" spans="1:16" ht="16.5" customHeight="1">
      <c r="A67" s="88" t="s">
        <v>122</v>
      </c>
      <c r="B67" s="73"/>
      <c r="C67" s="75">
        <f t="shared" si="0"/>
        <v>1565</v>
      </c>
      <c r="D67" s="222">
        <v>266</v>
      </c>
      <c r="E67" s="222">
        <v>4</v>
      </c>
      <c r="F67" s="222">
        <v>0</v>
      </c>
      <c r="G67" s="222">
        <v>491</v>
      </c>
      <c r="H67" s="223">
        <v>804</v>
      </c>
      <c r="I67" s="76">
        <v>42</v>
      </c>
      <c r="J67" s="142">
        <v>1420.3385215773474</v>
      </c>
      <c r="K67" s="142">
        <v>241.41217044062262</v>
      </c>
      <c r="L67" s="142">
        <v>3.6302582021146255</v>
      </c>
      <c r="M67" s="142">
        <v>0</v>
      </c>
      <c r="N67" s="142">
        <v>445.6141943095702</v>
      </c>
      <c r="O67" s="142">
        <v>729.6818986250397</v>
      </c>
      <c r="P67" s="142">
        <v>38.117711122203566</v>
      </c>
    </row>
    <row r="68" spans="1:16" ht="16.5" customHeight="1">
      <c r="A68" s="101" t="s">
        <v>123</v>
      </c>
      <c r="B68" s="101"/>
      <c r="C68" s="102">
        <f t="shared" si="0"/>
        <v>1565</v>
      </c>
      <c r="D68" s="225">
        <v>266</v>
      </c>
      <c r="E68" s="225">
        <v>4</v>
      </c>
      <c r="F68" s="225">
        <v>0</v>
      </c>
      <c r="G68" s="225">
        <v>491</v>
      </c>
      <c r="H68" s="226">
        <v>804</v>
      </c>
      <c r="I68" s="103">
        <v>42</v>
      </c>
      <c r="J68" s="152">
        <v>1420.3385215773474</v>
      </c>
      <c r="K68" s="152">
        <v>241.41217044062262</v>
      </c>
      <c r="L68" s="152">
        <v>3.6302582021146255</v>
      </c>
      <c r="M68" s="152">
        <v>0</v>
      </c>
      <c r="N68" s="152">
        <v>445.6141943095702</v>
      </c>
      <c r="O68" s="152">
        <v>729.6818986250397</v>
      </c>
      <c r="P68" s="152">
        <v>38.117711122203566</v>
      </c>
    </row>
    <row r="69" spans="1:17" ht="16.5" customHeight="1">
      <c r="A69" s="77"/>
      <c r="B69" s="77" t="s">
        <v>124</v>
      </c>
      <c r="C69" s="78">
        <f>SUM(D69:H69)</f>
        <v>445</v>
      </c>
      <c r="D69" s="79">
        <v>0</v>
      </c>
      <c r="E69" s="79">
        <v>0</v>
      </c>
      <c r="F69" s="79">
        <v>0</v>
      </c>
      <c r="G69" s="79">
        <v>167</v>
      </c>
      <c r="H69" s="117">
        <v>278</v>
      </c>
      <c r="I69" s="79">
        <v>31</v>
      </c>
      <c r="J69" s="144">
        <v>1036.4021706220742</v>
      </c>
      <c r="K69" s="144">
        <v>0</v>
      </c>
      <c r="L69" s="144">
        <v>0</v>
      </c>
      <c r="M69" s="144">
        <v>0</v>
      </c>
      <c r="N69" s="144">
        <v>388.94193818850874</v>
      </c>
      <c r="O69" s="144">
        <v>647.4602324335655</v>
      </c>
      <c r="P69" s="144">
        <v>72.1988028972681</v>
      </c>
      <c r="Q69" s="224"/>
    </row>
    <row r="70" spans="1:17" ht="16.5" customHeight="1">
      <c r="A70" s="84"/>
      <c r="B70" s="84" t="s">
        <v>125</v>
      </c>
      <c r="C70" s="85">
        <f>SUM(D70:H70)</f>
        <v>1120</v>
      </c>
      <c r="D70" s="86">
        <v>266</v>
      </c>
      <c r="E70" s="86">
        <v>4</v>
      </c>
      <c r="F70" s="86">
        <v>0</v>
      </c>
      <c r="G70" s="86">
        <v>324</v>
      </c>
      <c r="H70" s="120">
        <v>526</v>
      </c>
      <c r="I70" s="86">
        <v>11</v>
      </c>
      <c r="J70" s="145">
        <v>1665.4770402093743</v>
      </c>
      <c r="K70" s="145">
        <v>395.5507970497264</v>
      </c>
      <c r="L70" s="145">
        <v>5.948132286462052</v>
      </c>
      <c r="M70" s="145">
        <v>0</v>
      </c>
      <c r="N70" s="145">
        <v>481.7987152034261</v>
      </c>
      <c r="O70" s="145">
        <v>782.1793956697596</v>
      </c>
      <c r="P70" s="145">
        <v>16.35736378777064</v>
      </c>
      <c r="Q70" s="224"/>
    </row>
    <row r="71" spans="1:17" ht="16.5" customHeight="1">
      <c r="A71" s="88" t="s">
        <v>126</v>
      </c>
      <c r="B71" s="73"/>
      <c r="C71" s="75">
        <f>SUM(D71:H71)</f>
        <v>2054</v>
      </c>
      <c r="D71" s="222">
        <v>370</v>
      </c>
      <c r="E71" s="222">
        <v>4</v>
      </c>
      <c r="F71" s="222">
        <v>26</v>
      </c>
      <c r="G71" s="222">
        <v>976</v>
      </c>
      <c r="H71" s="223">
        <v>678</v>
      </c>
      <c r="I71" s="76">
        <v>165</v>
      </c>
      <c r="J71" s="142">
        <v>1448.3556157274215</v>
      </c>
      <c r="K71" s="142">
        <v>260.9014497658938</v>
      </c>
      <c r="L71" s="142">
        <v>2.8205562136853386</v>
      </c>
      <c r="M71" s="142">
        <v>18.3336153889547</v>
      </c>
      <c r="N71" s="142">
        <v>688.2157161392226</v>
      </c>
      <c r="O71" s="142">
        <v>478.0842782196649</v>
      </c>
      <c r="P71" s="142">
        <v>116.34794381452022</v>
      </c>
      <c r="Q71" s="224"/>
    </row>
    <row r="72" spans="1:17" ht="16.5" customHeight="1">
      <c r="A72" s="101" t="s">
        <v>127</v>
      </c>
      <c r="B72" s="101"/>
      <c r="C72" s="102">
        <f>SUM(D72:H72)</f>
        <v>2054</v>
      </c>
      <c r="D72" s="225">
        <v>370</v>
      </c>
      <c r="E72" s="225">
        <v>4</v>
      </c>
      <c r="F72" s="225">
        <v>26</v>
      </c>
      <c r="G72" s="225">
        <v>976</v>
      </c>
      <c r="H72" s="226">
        <v>678</v>
      </c>
      <c r="I72" s="103">
        <v>165</v>
      </c>
      <c r="J72" s="152">
        <v>1448.3556157274215</v>
      </c>
      <c r="K72" s="152">
        <v>260.9014497658938</v>
      </c>
      <c r="L72" s="152">
        <v>2.8205562136853386</v>
      </c>
      <c r="M72" s="152">
        <v>18.3336153889547</v>
      </c>
      <c r="N72" s="152">
        <v>688.2157161392226</v>
      </c>
      <c r="O72" s="152">
        <v>478.0842782196649</v>
      </c>
      <c r="P72" s="152">
        <v>116.34794381452022</v>
      </c>
      <c r="Q72" s="224"/>
    </row>
    <row r="73" spans="1:17" ht="16.5" customHeight="1">
      <c r="A73" s="77"/>
      <c r="B73" s="77" t="s">
        <v>128</v>
      </c>
      <c r="C73" s="78">
        <f>SUM(D73:H73)</f>
        <v>842</v>
      </c>
      <c r="D73" s="79">
        <v>285</v>
      </c>
      <c r="E73" s="79">
        <v>4</v>
      </c>
      <c r="F73" s="79">
        <v>26</v>
      </c>
      <c r="G73" s="79">
        <v>100</v>
      </c>
      <c r="H73" s="117">
        <v>427</v>
      </c>
      <c r="I73" s="79">
        <v>92</v>
      </c>
      <c r="J73" s="144">
        <v>1805.8981233243967</v>
      </c>
      <c r="K73" s="144">
        <v>611.2600536193029</v>
      </c>
      <c r="L73" s="144">
        <v>8.579088471849866</v>
      </c>
      <c r="M73" s="144">
        <v>55.76407506702413</v>
      </c>
      <c r="N73" s="144">
        <v>214.47721179624668</v>
      </c>
      <c r="O73" s="144">
        <v>915.8176943699732</v>
      </c>
      <c r="P73" s="144">
        <v>197.3190348525469</v>
      </c>
      <c r="Q73" s="224"/>
    </row>
    <row r="74" spans="1:17" ht="16.5" customHeight="1">
      <c r="A74" s="77"/>
      <c r="B74" s="77" t="s">
        <v>129</v>
      </c>
      <c r="C74" s="78">
        <f>SUM(D74:H74)</f>
        <v>630</v>
      </c>
      <c r="D74" s="79">
        <v>85</v>
      </c>
      <c r="E74" s="79">
        <v>0</v>
      </c>
      <c r="F74" s="79">
        <v>0</v>
      </c>
      <c r="G74" s="79">
        <v>504</v>
      </c>
      <c r="H74" s="117">
        <v>41</v>
      </c>
      <c r="I74" s="79">
        <v>16</v>
      </c>
      <c r="J74" s="144">
        <v>1276.9321199100066</v>
      </c>
      <c r="K74" s="144">
        <v>172.28449236881045</v>
      </c>
      <c r="L74" s="144">
        <v>0</v>
      </c>
      <c r="M74" s="144">
        <v>0</v>
      </c>
      <c r="N74" s="144">
        <v>1021.5456959280054</v>
      </c>
      <c r="O74" s="144">
        <v>83.10193161319091</v>
      </c>
      <c r="P74" s="144">
        <v>32.43002209295255</v>
      </c>
      <c r="Q74" s="224"/>
    </row>
    <row r="75" spans="1:16" ht="16.5" customHeight="1">
      <c r="A75" s="84"/>
      <c r="B75" s="84" t="s">
        <v>135</v>
      </c>
      <c r="C75" s="85">
        <f>SUM(D75:H75)</f>
        <v>582</v>
      </c>
      <c r="D75" s="86">
        <v>0</v>
      </c>
      <c r="E75" s="86">
        <v>0</v>
      </c>
      <c r="F75" s="86">
        <v>0</v>
      </c>
      <c r="G75" s="86">
        <v>372</v>
      </c>
      <c r="H75" s="120">
        <v>210</v>
      </c>
      <c r="I75" s="86">
        <v>57</v>
      </c>
      <c r="J75" s="145">
        <v>1269.2458673180095</v>
      </c>
      <c r="K75" s="145">
        <v>0</v>
      </c>
      <c r="L75" s="145">
        <v>0</v>
      </c>
      <c r="M75" s="145">
        <v>0</v>
      </c>
      <c r="N75" s="145">
        <v>811.2705543682122</v>
      </c>
      <c r="O75" s="145">
        <v>457.9753129497972</v>
      </c>
      <c r="P75" s="145">
        <v>124.30758494351639</v>
      </c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sheetProtection sheet="1" objects="1" scenarios="1"/>
  <mergeCells count="8">
    <mergeCell ref="A2:A4"/>
    <mergeCell ref="B2:B4"/>
    <mergeCell ref="C2:I2"/>
    <mergeCell ref="J2:P2"/>
    <mergeCell ref="C3:H3"/>
    <mergeCell ref="I3:I4"/>
    <mergeCell ref="J3:O3"/>
    <mergeCell ref="P3:P4"/>
  </mergeCells>
  <printOptions/>
  <pageMargins left="0.5511811023622047" right="0" top="0.7480314960629921" bottom="0.8267716535433072" header="0.5118110236220472" footer="0.1968503937007874"/>
  <pageSetup firstPageNumber="11" useFirstPageNumber="1" fitToHeight="2" horizontalDpi="300" verticalDpi="300" orientation="portrait" paperSize="9" scale="88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情報事務センター</cp:lastModifiedBy>
  <cp:lastPrinted>2012-12-03T02:28:53Z</cp:lastPrinted>
  <dcterms:created xsi:type="dcterms:W3CDTF">2000-10-03T00:43:44Z</dcterms:created>
  <dcterms:modified xsi:type="dcterms:W3CDTF">2012-12-03T02:29:14Z</dcterms:modified>
  <cp:category/>
  <cp:version/>
  <cp:contentType/>
  <cp:contentStatus/>
</cp:coreProperties>
</file>